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blo Quevedo\OneDrive\Documents\"/>
    </mc:Choice>
  </mc:AlternateContent>
  <xr:revisionPtr revIDLastSave="0" documentId="13_ncr:1_{E74ACC77-163E-413F-A2B1-9789A51B5141}" xr6:coauthVersionLast="47" xr6:coauthVersionMax="47" xr10:uidLastSave="{00000000-0000-0000-0000-000000000000}"/>
  <bookViews>
    <workbookView xWindow="-28920" yWindow="-120" windowWidth="29040" windowHeight="15720" activeTab="3" xr2:uid="{DB6E4528-447A-4106-9BE4-32E41C1E77B5}"/>
  </bookViews>
  <sheets>
    <sheet name="DATOS CRUDOS" sheetId="1" r:id="rId1"/>
    <sheet name="TASA APARENTE DN" sheetId="6" r:id="rId2"/>
    <sheet name="CAPEX Y OPEX" sheetId="2" r:id="rId3"/>
    <sheet name="AREA Y CONSUMO E. " sheetId="3" r:id="rId4"/>
    <sheet name="HUELLA DE CARBONO" sheetId="4" r:id="rId5"/>
    <sheet name="RESUMEN" sheetId="5" r:id="rId6"/>
  </sheets>
  <definedNames>
    <definedName name="_xlchart.v1.0" hidden="1">'DATOS CRUDOS'!$B$2:$B$25</definedName>
    <definedName name="_xlchart.v1.1" hidden="1">'DATOS CRUDOS'!$C$1</definedName>
    <definedName name="_xlchart.v1.10" hidden="1">'DATOS CRUDOS'!$D$1</definedName>
    <definedName name="_xlchart.v1.11" hidden="1">'DATOS CRUDOS'!$D$2:$D$25</definedName>
    <definedName name="_xlchart.v1.12" hidden="1">'DATOS CRUDOS'!$F$1</definedName>
    <definedName name="_xlchart.v1.13" hidden="1">'DATOS CRUDOS'!$F$2:$F$25</definedName>
    <definedName name="_xlchart.v1.2" hidden="1">'DATOS CRUDOS'!$C$2:$C$25</definedName>
    <definedName name="_xlchart.v1.3" hidden="1">'DATOS CRUDOS'!$D$1</definedName>
    <definedName name="_xlchart.v1.4" hidden="1">'DATOS CRUDOS'!$D$2:$D$25</definedName>
    <definedName name="_xlchart.v1.5" hidden="1">'DATOS CRUDOS'!$F$1</definedName>
    <definedName name="_xlchart.v1.6" hidden="1">'DATOS CRUDOS'!$F$2:$F$25</definedName>
    <definedName name="_xlchart.v1.7" hidden="1">'DATOS CRUDOS'!$B$2:$B$25</definedName>
    <definedName name="_xlchart.v1.8" hidden="1">'DATOS CRUDOS'!$C$1</definedName>
    <definedName name="_xlchart.v1.9" hidden="1">'DATOS CRUDOS'!$C$2:$C$25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3" i="6" l="1"/>
  <c r="B30" i="6"/>
  <c r="B28" i="6"/>
  <c r="B34" i="6" s="1"/>
  <c r="B21" i="6"/>
  <c r="B18" i="6"/>
  <c r="B16" i="6"/>
  <c r="B22" i="6" s="1"/>
  <c r="B12" i="6"/>
  <c r="B7" i="6"/>
  <c r="B6" i="6"/>
  <c r="B8" i="6" s="1"/>
  <c r="B9" i="6" s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18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2" i="3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20" i="2"/>
  <c r="G3" i="4"/>
  <c r="G4" i="4"/>
  <c r="G5" i="4"/>
  <c r="G6" i="4"/>
  <c r="G7" i="4"/>
  <c r="G8" i="4"/>
  <c r="G9" i="4"/>
  <c r="G10" i="4"/>
  <c r="G11" i="4"/>
  <c r="G12" i="4"/>
  <c r="G13" i="4"/>
  <c r="G14" i="4"/>
  <c r="G15" i="4"/>
  <c r="G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2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2" i="2"/>
  <c r="L25" i="1"/>
  <c r="L24" i="1"/>
  <c r="L23" i="1"/>
  <c r="L22" i="1"/>
  <c r="L17" i="1"/>
  <c r="J25" i="1"/>
  <c r="J24" i="1"/>
  <c r="J23" i="1"/>
  <c r="J22" i="1"/>
  <c r="J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" i="1"/>
  <c r="B35" i="6" l="1"/>
  <c r="B36" i="6" s="1"/>
  <c r="B23" i="6"/>
  <c r="B24" i="6" s="1"/>
  <c r="H30" i="6" l="1"/>
  <c r="H27" i="6"/>
  <c r="H29" i="6"/>
  <c r="H28" i="6"/>
  <c r="H16" i="6"/>
  <c r="H18" i="6"/>
  <c r="H17" i="6"/>
  <c r="H15" i="6"/>
</calcChain>
</file>

<file path=xl/sharedStrings.xml><?xml version="1.0" encoding="utf-8"?>
<sst xmlns="http://schemas.openxmlformats.org/spreadsheetml/2006/main" count="137" uniqueCount="100">
  <si>
    <t>No. dato</t>
  </si>
  <si>
    <t>Fecha</t>
  </si>
  <si>
    <t>Afluente NT (mg/L)</t>
  </si>
  <si>
    <t>Efluente IFAS-MBBR NT (mg/L)</t>
  </si>
  <si>
    <t>NT Removido IFAS-MBBR (%)</t>
  </si>
  <si>
    <t>Efluente SBR NT (mg/L)</t>
  </si>
  <si>
    <t>NT Removido SBR (%)</t>
  </si>
  <si>
    <t>Afluente DQO (mg/L)</t>
  </si>
  <si>
    <t>Efluente IFAS-MBBR DQO (mg/L)</t>
  </si>
  <si>
    <t>DQO Removido IFAS-MBBR (%)</t>
  </si>
  <si>
    <t>Efluente SBR DQO (mg/L)</t>
  </si>
  <si>
    <t>DQO Removido SBR (%)</t>
  </si>
  <si>
    <t>No. evento</t>
  </si>
  <si>
    <t>NO₂⁻ Afluente (mg/L)</t>
  </si>
  <si>
    <t>NO₂⁻ Efluente IFAS-MBBR (mg/L)</t>
  </si>
  <si>
    <t>NO₂⁻ Efluente SBR (mg/L)</t>
  </si>
  <si>
    <t>NO₃⁻ Afluente (mg/L)</t>
  </si>
  <si>
    <t>NO₃⁻ Efluente IFAS-MBBR (mg/L)</t>
  </si>
  <si>
    <t>NO₃⁻ Efluente SBR (mg/L)</t>
  </si>
  <si>
    <t>Caudal de diseño (m³/d)</t>
  </si>
  <si>
    <t>CAPEX total SBR</t>
  </si>
  <si>
    <t>CAPEX específico SBR (Q/m³-d)</t>
  </si>
  <si>
    <t>CAPEX total IFAS-MBBR</t>
  </si>
  <si>
    <t>CAPEX específico IFAS-MBBR (Q/m³-d)</t>
  </si>
  <si>
    <t>OPEX anual IFAS-MBBR</t>
  </si>
  <si>
    <t>OPEX IFAS-MBBR específico (m³/año)</t>
  </si>
  <si>
    <t>OPEX anual SBR</t>
  </si>
  <si>
    <t>OPEX SBR específico (m³/año)</t>
  </si>
  <si>
    <t>Área de ocupación IFAS-MBBR (m²)</t>
  </si>
  <si>
    <t>Área de ocupación específica IFAS-MBBR (m²/m³-d)</t>
  </si>
  <si>
    <t>Área de ocupación SBR (m²)</t>
  </si>
  <si>
    <t>Área de ocupación específica SBR (m²/m³-d)</t>
  </si>
  <si>
    <t>Kg NT removidos/mes</t>
  </si>
  <si>
    <t>kWh/mes IFAS-MBBR</t>
  </si>
  <si>
    <t>kWh/Kg NT removido IFAS-MBBR</t>
  </si>
  <si>
    <t>kWh/mes SBR</t>
  </si>
  <si>
    <t>kWh/Kg NT removido SBR</t>
  </si>
  <si>
    <t>kg CO/Kg NT removido IFAS-MBBR (energía)</t>
  </si>
  <si>
    <t>kg CO/Kg NT removido IFAS-MBBR (lodos)</t>
  </si>
  <si>
    <t>kg CO/Kg NT removido IFAS-MBBR (total)</t>
  </si>
  <si>
    <t>kg CO/Kg NT removido SBR (energía)</t>
  </si>
  <si>
    <t>kg CO/Kg NT removido SBR (lodos)</t>
  </si>
  <si>
    <t>kg CO/Kg NT removido SBR (total)</t>
  </si>
  <si>
    <t>Bloques de desarrollo</t>
  </si>
  <si>
    <t>Indicador</t>
  </si>
  <si>
    <t>SBR</t>
  </si>
  <si>
    <t>IFAS-MBBR</t>
  </si>
  <si>
    <t>Indicadores medidos y provenientes de planta piloto</t>
  </si>
  <si>
    <t>Remoción de NT (%)</t>
  </si>
  <si>
    <t>45.5 ± 17.0 %</t>
  </si>
  <si>
    <t>31.7 ± 20.0 %</t>
  </si>
  <si>
    <t>Remoción de DQO (%)</t>
  </si>
  <si>
    <t>84.0 ± 6.7 %</t>
  </si>
  <si>
    <t>56.2 ± 14.7 %</t>
  </si>
  <si>
    <t>Rendimiento aparente Yn/DBO (kg N/kg DBO)</t>
  </si>
  <si>
    <t>Estabilidad operativa</t>
  </si>
  <si>
    <t>Alta</t>
  </si>
  <si>
    <t>Media</t>
  </si>
  <si>
    <t>Indicadores proyectados provenientes de escalamiento teórico</t>
  </si>
  <si>
    <t>CAPEX específico</t>
  </si>
  <si>
    <t>Mejor &lt; 50 m³/d</t>
  </si>
  <si>
    <t>Mejor &gt; 50 m³/d</t>
  </si>
  <si>
    <t>OPEX específico</t>
  </si>
  <si>
    <t>Mejor &gt; 70 m³/d</t>
  </si>
  <si>
    <t>Mejor &lt; 70 m³/d</t>
  </si>
  <si>
    <t>Área específica</t>
  </si>
  <si>
    <t>Consumo energético específico (kWh/kg NT)</t>
  </si>
  <si>
    <t>2.0 – 2.9</t>
  </si>
  <si>
    <t>2.1 – 3.0</t>
  </si>
  <si>
    <t>Costo operativo (Q/kg NT)</t>
  </si>
  <si>
    <t>80 – 90</t>
  </si>
  <si>
    <t>88 – 95</t>
  </si>
  <si>
    <t>Huella de carbono (kg CO₂/kg NT)</t>
  </si>
  <si>
    <t>5.4 – 6.0</t>
  </si>
  <si>
    <t>5.0 – 5.5</t>
  </si>
  <si>
    <t>CONDICIONES DE DISEÑO TEORICO PARA AMBOS CASOS</t>
  </si>
  <si>
    <t>VD/VBA</t>
  </si>
  <si>
    <t>Edad de lodos Ɵc (días)</t>
  </si>
  <si>
    <t>kg N-NO3 / kg DBO5</t>
  </si>
  <si>
    <t>DBO entrada teórica</t>
  </si>
  <si>
    <t>DBO salida teórica</t>
  </si>
  <si>
    <t>Nitrogeno entrada teórico</t>
  </si>
  <si>
    <t>Nitrogeno salida esperado</t>
  </si>
  <si>
    <t>Nirógeno a remover teótico</t>
  </si>
  <si>
    <t>Nitrógeno removido en el proceso aerobio convencional</t>
  </si>
  <si>
    <t>Nitrogeno por remover en desnitrificación</t>
  </si>
  <si>
    <t>tasa de desnitricación</t>
  </si>
  <si>
    <t>volumen aerobio ideal (litros)</t>
  </si>
  <si>
    <t>volumen anóxico ideal (litros)</t>
  </si>
  <si>
    <t>Relación VD/VBA</t>
  </si>
  <si>
    <t>kg N-NO3 / kg DBO5 teorica</t>
  </si>
  <si>
    <t>kg N-NO3 / kg DBO5 real SBR</t>
  </si>
  <si>
    <t>DQO entrada promedio</t>
  </si>
  <si>
    <t>DBO entrada promedio</t>
  </si>
  <si>
    <t>DQO salida promedio</t>
  </si>
  <si>
    <t>DBO salida promedio</t>
  </si>
  <si>
    <t>Nitrogeno entrada promedio</t>
  </si>
  <si>
    <t>Nitrogeno salida promedio</t>
  </si>
  <si>
    <t>Nirógeno a remover promedio</t>
  </si>
  <si>
    <t>kg N-NO3 / kg DBO5 real IFAS-MBBR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</si>
</sst>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[$Q-100A]* #,##0.00_-;\-[$Q-100A]* #,##0.00_-;_-[$Q-100A]* &quot;-&quot;??_-;_-@_-"/>
    <numFmt numFmtId="169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8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39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9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169" fontId="2" fillId="0" borderId="7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Afluente vs Efleunte MBBR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'DATOS CRUDOS'!$C$1</c:f>
              <c:strCache>
                <c:ptCount val="1"/>
                <c:pt idx="0">
                  <c:v>Afluente NT (mg/L)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'DATOS CRUDOS'!$B$2:$B$25</c:f>
              <c:numCache>
                <c:formatCode>m/d/yyyy</c:formatCode>
                <c:ptCount val="24"/>
                <c:pt idx="0">
                  <c:v>45875</c:v>
                </c:pt>
                <c:pt idx="1">
                  <c:v>45877</c:v>
                </c:pt>
                <c:pt idx="2">
                  <c:v>45880</c:v>
                </c:pt>
                <c:pt idx="3">
                  <c:v>45882</c:v>
                </c:pt>
                <c:pt idx="4">
                  <c:v>45884</c:v>
                </c:pt>
                <c:pt idx="5">
                  <c:v>45887</c:v>
                </c:pt>
                <c:pt idx="6">
                  <c:v>45889</c:v>
                </c:pt>
                <c:pt idx="7">
                  <c:v>45891</c:v>
                </c:pt>
                <c:pt idx="8">
                  <c:v>45894</c:v>
                </c:pt>
                <c:pt idx="9">
                  <c:v>45896</c:v>
                </c:pt>
                <c:pt idx="10">
                  <c:v>45898</c:v>
                </c:pt>
                <c:pt idx="11">
                  <c:v>45901</c:v>
                </c:pt>
                <c:pt idx="12">
                  <c:v>45903</c:v>
                </c:pt>
                <c:pt idx="13">
                  <c:v>45905</c:v>
                </c:pt>
                <c:pt idx="14">
                  <c:v>45908</c:v>
                </c:pt>
                <c:pt idx="15">
                  <c:v>45910</c:v>
                </c:pt>
                <c:pt idx="16">
                  <c:v>45912</c:v>
                </c:pt>
                <c:pt idx="17">
                  <c:v>45917</c:v>
                </c:pt>
                <c:pt idx="18">
                  <c:v>45919</c:v>
                </c:pt>
                <c:pt idx="19">
                  <c:v>45922</c:v>
                </c:pt>
                <c:pt idx="20">
                  <c:v>45937</c:v>
                </c:pt>
                <c:pt idx="21">
                  <c:v>45943</c:v>
                </c:pt>
                <c:pt idx="22">
                  <c:v>45951</c:v>
                </c:pt>
                <c:pt idx="23">
                  <c:v>45958</c:v>
                </c:pt>
              </c:numCache>
            </c:numRef>
          </c:xVal>
          <c:yVal>
            <c:numRef>
              <c:f>'DATOS CRUDOS'!$C$2:$C$25</c:f>
              <c:numCache>
                <c:formatCode>General</c:formatCode>
                <c:ptCount val="24"/>
                <c:pt idx="0">
                  <c:v>76</c:v>
                </c:pt>
                <c:pt idx="1">
                  <c:v>79</c:v>
                </c:pt>
                <c:pt idx="2">
                  <c:v>88</c:v>
                </c:pt>
                <c:pt idx="3">
                  <c:v>70</c:v>
                </c:pt>
                <c:pt idx="4">
                  <c:v>61</c:v>
                </c:pt>
                <c:pt idx="5">
                  <c:v>45</c:v>
                </c:pt>
                <c:pt idx="6">
                  <c:v>74</c:v>
                </c:pt>
                <c:pt idx="7">
                  <c:v>77</c:v>
                </c:pt>
                <c:pt idx="8">
                  <c:v>68</c:v>
                </c:pt>
                <c:pt idx="9">
                  <c:v>75</c:v>
                </c:pt>
                <c:pt idx="10">
                  <c:v>54</c:v>
                </c:pt>
                <c:pt idx="11">
                  <c:v>62</c:v>
                </c:pt>
                <c:pt idx="12">
                  <c:v>69</c:v>
                </c:pt>
                <c:pt idx="13">
                  <c:v>62</c:v>
                </c:pt>
                <c:pt idx="14">
                  <c:v>60</c:v>
                </c:pt>
                <c:pt idx="15">
                  <c:v>50</c:v>
                </c:pt>
                <c:pt idx="16">
                  <c:v>60</c:v>
                </c:pt>
                <c:pt idx="17">
                  <c:v>52</c:v>
                </c:pt>
                <c:pt idx="18">
                  <c:v>73</c:v>
                </c:pt>
                <c:pt idx="19">
                  <c:v>67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CA-4942-8DB7-083EB6E9A925}"/>
            </c:ext>
          </c:extLst>
        </c:ser>
        <c:ser>
          <c:idx val="1"/>
          <c:order val="1"/>
          <c:tx>
            <c:strRef>
              <c:f>'DATOS CRUDOS'!$D$1</c:f>
              <c:strCache>
                <c:ptCount val="1"/>
                <c:pt idx="0">
                  <c:v>Efluente IFAS-MBBR NT (mg/L)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'DATOS CRUDOS'!$B$2:$B$25</c:f>
              <c:numCache>
                <c:formatCode>m/d/yyyy</c:formatCode>
                <c:ptCount val="24"/>
                <c:pt idx="0">
                  <c:v>45875</c:v>
                </c:pt>
                <c:pt idx="1">
                  <c:v>45877</c:v>
                </c:pt>
                <c:pt idx="2">
                  <c:v>45880</c:v>
                </c:pt>
                <c:pt idx="3">
                  <c:v>45882</c:v>
                </c:pt>
                <c:pt idx="4">
                  <c:v>45884</c:v>
                </c:pt>
                <c:pt idx="5">
                  <c:v>45887</c:v>
                </c:pt>
                <c:pt idx="6">
                  <c:v>45889</c:v>
                </c:pt>
                <c:pt idx="7">
                  <c:v>45891</c:v>
                </c:pt>
                <c:pt idx="8">
                  <c:v>45894</c:v>
                </c:pt>
                <c:pt idx="9">
                  <c:v>45896</c:v>
                </c:pt>
                <c:pt idx="10">
                  <c:v>45898</c:v>
                </c:pt>
                <c:pt idx="11">
                  <c:v>45901</c:v>
                </c:pt>
                <c:pt idx="12">
                  <c:v>45903</c:v>
                </c:pt>
                <c:pt idx="13">
                  <c:v>45905</c:v>
                </c:pt>
                <c:pt idx="14">
                  <c:v>45908</c:v>
                </c:pt>
                <c:pt idx="15">
                  <c:v>45910</c:v>
                </c:pt>
                <c:pt idx="16">
                  <c:v>45912</c:v>
                </c:pt>
                <c:pt idx="17">
                  <c:v>45917</c:v>
                </c:pt>
                <c:pt idx="18">
                  <c:v>45919</c:v>
                </c:pt>
                <c:pt idx="19">
                  <c:v>45922</c:v>
                </c:pt>
                <c:pt idx="20">
                  <c:v>45937</c:v>
                </c:pt>
                <c:pt idx="21">
                  <c:v>45943</c:v>
                </c:pt>
                <c:pt idx="22">
                  <c:v>45951</c:v>
                </c:pt>
                <c:pt idx="23">
                  <c:v>45958</c:v>
                </c:pt>
              </c:numCache>
            </c:numRef>
          </c:xVal>
          <c:yVal>
            <c:numRef>
              <c:f>'DATOS CRUDOS'!$D$2:$D$25</c:f>
              <c:numCache>
                <c:formatCode>General</c:formatCode>
                <c:ptCount val="24"/>
                <c:pt idx="0">
                  <c:v>34</c:v>
                </c:pt>
                <c:pt idx="1">
                  <c:v>95</c:v>
                </c:pt>
                <c:pt idx="2">
                  <c:v>46</c:v>
                </c:pt>
                <c:pt idx="3">
                  <c:v>61</c:v>
                </c:pt>
                <c:pt idx="4">
                  <c:v>53</c:v>
                </c:pt>
                <c:pt idx="5">
                  <c:v>31</c:v>
                </c:pt>
                <c:pt idx="6">
                  <c:v>39</c:v>
                </c:pt>
                <c:pt idx="7">
                  <c:v>57</c:v>
                </c:pt>
                <c:pt idx="8">
                  <c:v>40</c:v>
                </c:pt>
                <c:pt idx="9">
                  <c:v>37</c:v>
                </c:pt>
                <c:pt idx="10">
                  <c:v>46</c:v>
                </c:pt>
                <c:pt idx="11">
                  <c:v>23</c:v>
                </c:pt>
                <c:pt idx="12">
                  <c:v>54</c:v>
                </c:pt>
                <c:pt idx="13">
                  <c:v>31</c:v>
                </c:pt>
                <c:pt idx="14">
                  <c:v>49</c:v>
                </c:pt>
                <c:pt idx="15">
                  <c:v>46</c:v>
                </c:pt>
                <c:pt idx="16">
                  <c:v>57</c:v>
                </c:pt>
                <c:pt idx="17">
                  <c:v>36</c:v>
                </c:pt>
                <c:pt idx="18">
                  <c:v>32</c:v>
                </c:pt>
                <c:pt idx="19">
                  <c:v>50</c:v>
                </c:pt>
                <c:pt idx="20">
                  <c:v>35</c:v>
                </c:pt>
                <c:pt idx="21">
                  <c:v>31</c:v>
                </c:pt>
                <c:pt idx="22">
                  <c:v>48</c:v>
                </c:pt>
                <c:pt idx="23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CA-4942-8DB7-083EB6E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48687"/>
        <c:axId val="919665487"/>
      </c:scatterChart>
      <c:valAx>
        <c:axId val="919648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65487"/>
        <c:crosses val="autoZero"/>
        <c:crossBetween val="midCat"/>
      </c:valAx>
      <c:valAx>
        <c:axId val="91966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486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KWH/MES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'AREA Y CONSUMO E. '!$C$17</c:f>
              <c:strCache>
                <c:ptCount val="1"/>
                <c:pt idx="0">
                  <c:v>kWh/mes IFAS-MBBR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'!$A$18:$A$31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'!$C$18:$C$31</c:f>
              <c:numCache>
                <c:formatCode>#,##0.00_);\(#,##0.00\)</c:formatCode>
                <c:ptCount val="14"/>
                <c:pt idx="0">
                  <c:v>448.2</c:v>
                </c:pt>
                <c:pt idx="1">
                  <c:v>810</c:v>
                </c:pt>
                <c:pt idx="2">
                  <c:v>1620</c:v>
                </c:pt>
                <c:pt idx="3">
                  <c:v>2754</c:v>
                </c:pt>
                <c:pt idx="4">
                  <c:v>1566</c:v>
                </c:pt>
                <c:pt idx="5">
                  <c:v>1728</c:v>
                </c:pt>
                <c:pt idx="6">
                  <c:v>2160</c:v>
                </c:pt>
                <c:pt idx="7">
                  <c:v>2484</c:v>
                </c:pt>
                <c:pt idx="8">
                  <c:v>2700</c:v>
                </c:pt>
                <c:pt idx="9">
                  <c:v>3024</c:v>
                </c:pt>
                <c:pt idx="10">
                  <c:v>3240</c:v>
                </c:pt>
                <c:pt idx="11">
                  <c:v>3564</c:v>
                </c:pt>
                <c:pt idx="12">
                  <c:v>3888</c:v>
                </c:pt>
                <c:pt idx="13">
                  <c:v>4212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3F-4E47-8A1A-F93C84F37773}"/>
            </c:ext>
          </c:extLst>
        </c:ser>
        <c:ser>
          <c:idx val="1"/>
          <c:order val="1"/>
          <c:tx>
            <c:strRef>
              <c:f>'AREA Y CONSUMO E. '!$E$17</c:f>
              <c:strCache>
                <c:ptCount val="1"/>
                <c:pt idx="0">
                  <c:v>kWh/mes SBR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'!$A$18:$A$31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'!$E$18:$E$31</c:f>
              <c:numCache>
                <c:formatCode>#,##0.00_);\(#,##0.00\)</c:formatCode>
                <c:ptCount val="14"/>
                <c:pt idx="0">
                  <c:v>522.9</c:v>
                </c:pt>
                <c:pt idx="1">
                  <c:v>945</c:v>
                </c:pt>
                <c:pt idx="2">
                  <c:v>1606.5</c:v>
                </c:pt>
                <c:pt idx="3">
                  <c:v>3213</c:v>
                </c:pt>
                <c:pt idx="4">
                  <c:v>1701</c:v>
                </c:pt>
                <c:pt idx="5">
                  <c:v>2016</c:v>
                </c:pt>
                <c:pt idx="6">
                  <c:v>2394</c:v>
                </c:pt>
                <c:pt idx="7">
                  <c:v>2677.5</c:v>
                </c:pt>
                <c:pt idx="8">
                  <c:v>3087</c:v>
                </c:pt>
                <c:pt idx="9">
                  <c:v>3402</c:v>
                </c:pt>
                <c:pt idx="10">
                  <c:v>3717</c:v>
                </c:pt>
                <c:pt idx="11">
                  <c:v>4032</c:v>
                </c:pt>
                <c:pt idx="12">
                  <c:v>4347</c:v>
                </c:pt>
                <c:pt idx="13">
                  <c:v>4599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3F-4E47-8A1A-F93C84F3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73647"/>
        <c:axId val="919674127"/>
      </c:scatterChart>
      <c:valAx>
        <c:axId val="91967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4127"/>
        <c:crosses val="autoZero"/>
        <c:crossBetween val="midCat"/>
      </c:valAx>
      <c:valAx>
        <c:axId val="9196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3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KWH/Kg NT rem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'AREA Y CONSUMO E. '!$D$17</c:f>
              <c:strCache>
                <c:ptCount val="1"/>
                <c:pt idx="0">
                  <c:v>kWh/Kg NT removido IFAS-MBBR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'!$A$18:$A$31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'!$D$18:$D$31</c:f>
              <c:numCache>
                <c:formatCode>#,##0.00_);\(#,##0.00\)</c:formatCode>
                <c:ptCount val="14"/>
                <c:pt idx="0">
                  <c:v>31.787234042553191</c:v>
                </c:pt>
                <c:pt idx="1">
                  <c:v>28.723404255319149</c:v>
                </c:pt>
                <c:pt idx="2">
                  <c:v>28.723404255319149</c:v>
                </c:pt>
                <c:pt idx="3">
                  <c:v>32.553191489361701</c:v>
                </c:pt>
                <c:pt idx="4">
                  <c:v>13.882978723404255</c:v>
                </c:pt>
                <c:pt idx="5">
                  <c:v>12.25531914893617</c:v>
                </c:pt>
                <c:pt idx="6">
                  <c:v>12.25531914893617</c:v>
                </c:pt>
                <c:pt idx="7">
                  <c:v>11.74468085106383</c:v>
                </c:pt>
                <c:pt idx="8">
                  <c:v>10.94224924012158</c:v>
                </c:pt>
                <c:pt idx="9">
                  <c:v>10.723404255319149</c:v>
                </c:pt>
                <c:pt idx="10">
                  <c:v>10.212765957446809</c:v>
                </c:pt>
                <c:pt idx="11">
                  <c:v>10.11063829787234</c:v>
                </c:pt>
                <c:pt idx="12">
                  <c:v>10.027079303675048</c:v>
                </c:pt>
                <c:pt idx="13">
                  <c:v>9.9574468085106389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22-4C71-BC90-BB7856CD1293}"/>
            </c:ext>
          </c:extLst>
        </c:ser>
        <c:ser>
          <c:idx val="1"/>
          <c:order val="1"/>
          <c:tx>
            <c:strRef>
              <c:f>'AREA Y CONSUMO E. '!$F$17</c:f>
              <c:strCache>
                <c:ptCount val="1"/>
                <c:pt idx="0">
                  <c:v>kWh/Kg NT removido SBR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'!$A$18:$A$31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'!$F$18:$F$31</c:f>
              <c:numCache>
                <c:formatCode>#,##0.00_);\(#,##0.00\)</c:formatCode>
                <c:ptCount val="14"/>
                <c:pt idx="0">
                  <c:v>37.085106382978722</c:v>
                </c:pt>
                <c:pt idx="1">
                  <c:v>33.51063829787234</c:v>
                </c:pt>
                <c:pt idx="2">
                  <c:v>28.48404255319149</c:v>
                </c:pt>
                <c:pt idx="3">
                  <c:v>37.978723404255319</c:v>
                </c:pt>
                <c:pt idx="4">
                  <c:v>15.079787234042554</c:v>
                </c:pt>
                <c:pt idx="5">
                  <c:v>14.297872340425531</c:v>
                </c:pt>
                <c:pt idx="6">
                  <c:v>13.582978723404254</c:v>
                </c:pt>
                <c:pt idx="7">
                  <c:v>12.659574468085106</c:v>
                </c:pt>
                <c:pt idx="8">
                  <c:v>12.51063829787234</c:v>
                </c:pt>
                <c:pt idx="9">
                  <c:v>12.063829787234043</c:v>
                </c:pt>
                <c:pt idx="10">
                  <c:v>11.716312056737589</c:v>
                </c:pt>
                <c:pt idx="11">
                  <c:v>11.438297872340426</c:v>
                </c:pt>
                <c:pt idx="12">
                  <c:v>11.210831721470019</c:v>
                </c:pt>
                <c:pt idx="13">
                  <c:v>10.872340425531915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22-4C71-BC90-BB7856CD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73647"/>
        <c:axId val="919674127"/>
      </c:scatterChart>
      <c:valAx>
        <c:axId val="91967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4127"/>
        <c:crosses val="autoZero"/>
        <c:crossBetween val="midCat"/>
      </c:valAx>
      <c:valAx>
        <c:axId val="9196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3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'HUELLA DE CARBONO'!$D$1</c:f>
              <c:strCache>
                <c:ptCount val="1"/>
                <c:pt idx="0">
                  <c:v>kg CO/Kg NT removido IFAS-MBBR (total)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'HUELLA DE CARBONO'!$A$2:$A$15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'HUELLA DE CARBONO'!$D$2:$D$15</c:f>
              <c:numCache>
                <c:formatCode>#,##0.00_);\(#,##0.00\)</c:formatCode>
                <c:ptCount val="14"/>
                <c:pt idx="0">
                  <c:v>5.07</c:v>
                </c:pt>
                <c:pt idx="1">
                  <c:v>4.6400000000000006</c:v>
                </c:pt>
                <c:pt idx="2">
                  <c:v>4.6400000000000006</c:v>
                </c:pt>
                <c:pt idx="3">
                  <c:v>5.17</c:v>
                </c:pt>
                <c:pt idx="4">
                  <c:v>2.56</c:v>
                </c:pt>
                <c:pt idx="5">
                  <c:v>2.33</c:v>
                </c:pt>
                <c:pt idx="6">
                  <c:v>2.33</c:v>
                </c:pt>
                <c:pt idx="7">
                  <c:v>2.2599999999999998</c:v>
                </c:pt>
                <c:pt idx="8">
                  <c:v>2.14</c:v>
                </c:pt>
                <c:pt idx="9">
                  <c:v>2.11</c:v>
                </c:pt>
                <c:pt idx="10">
                  <c:v>2.0299999999999998</c:v>
                </c:pt>
                <c:pt idx="11">
                  <c:v>2.0299999999999998</c:v>
                </c:pt>
                <c:pt idx="12">
                  <c:v>2.02</c:v>
                </c:pt>
                <c:pt idx="13">
                  <c:v>2.0099999999999998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E7-42B9-B93F-EE76C33CCA4F}"/>
            </c:ext>
          </c:extLst>
        </c:ser>
        <c:ser>
          <c:idx val="1"/>
          <c:order val="1"/>
          <c:tx>
            <c:strRef>
              <c:f>'HUELLA DE CARBONO'!$G$1</c:f>
              <c:strCache>
                <c:ptCount val="1"/>
                <c:pt idx="0">
                  <c:v>kg CO/Kg NT removido SBR (total)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'HUELLA DE CARBONO'!$A$2:$A$15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'HUELLA DE CARBONO'!$G$2:$G$15</c:f>
              <c:numCache>
                <c:formatCode>#,##0.00_);\(#,##0.00\)</c:formatCode>
                <c:ptCount val="14"/>
                <c:pt idx="0">
                  <c:v>5.74</c:v>
                </c:pt>
                <c:pt idx="1">
                  <c:v>5.24</c:v>
                </c:pt>
                <c:pt idx="2">
                  <c:v>4.53</c:v>
                </c:pt>
                <c:pt idx="3">
                  <c:v>5.86</c:v>
                </c:pt>
                <c:pt idx="4">
                  <c:v>2.65</c:v>
                </c:pt>
                <c:pt idx="5">
                  <c:v>2.54</c:v>
                </c:pt>
                <c:pt idx="6">
                  <c:v>2.44</c:v>
                </c:pt>
                <c:pt idx="7">
                  <c:v>2.31</c:v>
                </c:pt>
                <c:pt idx="8">
                  <c:v>2.29</c:v>
                </c:pt>
                <c:pt idx="9">
                  <c:v>2.23</c:v>
                </c:pt>
                <c:pt idx="10">
                  <c:v>2.1799999999999997</c:v>
                </c:pt>
                <c:pt idx="11">
                  <c:v>2.14</c:v>
                </c:pt>
                <c:pt idx="12">
                  <c:v>2.1100000000000003</c:v>
                </c:pt>
                <c:pt idx="13">
                  <c:v>2.06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E7-42B9-B93F-EE76C33C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654527"/>
        <c:axId val="1409661727"/>
      </c:scatterChart>
      <c:valAx>
        <c:axId val="14096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9661727"/>
        <c:crosses val="autoZero"/>
        <c:crossBetween val="midCat"/>
      </c:valAx>
      <c:valAx>
        <c:axId val="140966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9654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Afluente vs Efleunte SBR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'DATOS CRUDOS'!$C$1</c:f>
              <c:strCache>
                <c:ptCount val="1"/>
                <c:pt idx="0">
                  <c:v>Afluente NT (mg/L)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'DATOS CRUDOS'!$B$2:$B$25</c:f>
              <c:numCache>
                <c:formatCode>m/d/yyyy</c:formatCode>
                <c:ptCount val="24"/>
                <c:pt idx="0">
                  <c:v>45875</c:v>
                </c:pt>
                <c:pt idx="1">
                  <c:v>45877</c:v>
                </c:pt>
                <c:pt idx="2">
                  <c:v>45880</c:v>
                </c:pt>
                <c:pt idx="3">
                  <c:v>45882</c:v>
                </c:pt>
                <c:pt idx="4">
                  <c:v>45884</c:v>
                </c:pt>
                <c:pt idx="5">
                  <c:v>45887</c:v>
                </c:pt>
                <c:pt idx="6">
                  <c:v>45889</c:v>
                </c:pt>
                <c:pt idx="7">
                  <c:v>45891</c:v>
                </c:pt>
                <c:pt idx="8">
                  <c:v>45894</c:v>
                </c:pt>
                <c:pt idx="9">
                  <c:v>45896</c:v>
                </c:pt>
                <c:pt idx="10">
                  <c:v>45898</c:v>
                </c:pt>
                <c:pt idx="11">
                  <c:v>45901</c:v>
                </c:pt>
                <c:pt idx="12">
                  <c:v>45903</c:v>
                </c:pt>
                <c:pt idx="13">
                  <c:v>45905</c:v>
                </c:pt>
                <c:pt idx="14">
                  <c:v>45908</c:v>
                </c:pt>
                <c:pt idx="15">
                  <c:v>45910</c:v>
                </c:pt>
                <c:pt idx="16">
                  <c:v>45912</c:v>
                </c:pt>
                <c:pt idx="17">
                  <c:v>45917</c:v>
                </c:pt>
                <c:pt idx="18">
                  <c:v>45919</c:v>
                </c:pt>
                <c:pt idx="19">
                  <c:v>45922</c:v>
                </c:pt>
                <c:pt idx="20">
                  <c:v>45937</c:v>
                </c:pt>
                <c:pt idx="21">
                  <c:v>45943</c:v>
                </c:pt>
                <c:pt idx="22">
                  <c:v>45951</c:v>
                </c:pt>
                <c:pt idx="23">
                  <c:v>45958</c:v>
                </c:pt>
              </c:numCache>
            </c:numRef>
          </c:xVal>
          <c:yVal>
            <c:numRef>
              <c:f>'DATOS CRUDOS'!$C$2:$C$25</c:f>
              <c:numCache>
                <c:formatCode>General</c:formatCode>
                <c:ptCount val="24"/>
                <c:pt idx="0">
                  <c:v>76</c:v>
                </c:pt>
                <c:pt idx="1">
                  <c:v>79</c:v>
                </c:pt>
                <c:pt idx="2">
                  <c:v>88</c:v>
                </c:pt>
                <c:pt idx="3">
                  <c:v>70</c:v>
                </c:pt>
                <c:pt idx="4">
                  <c:v>61</c:v>
                </c:pt>
                <c:pt idx="5">
                  <c:v>45</c:v>
                </c:pt>
                <c:pt idx="6">
                  <c:v>74</c:v>
                </c:pt>
                <c:pt idx="7">
                  <c:v>77</c:v>
                </c:pt>
                <c:pt idx="8">
                  <c:v>68</c:v>
                </c:pt>
                <c:pt idx="9">
                  <c:v>75</c:v>
                </c:pt>
                <c:pt idx="10">
                  <c:v>54</c:v>
                </c:pt>
                <c:pt idx="11">
                  <c:v>62</c:v>
                </c:pt>
                <c:pt idx="12">
                  <c:v>69</c:v>
                </c:pt>
                <c:pt idx="13">
                  <c:v>62</c:v>
                </c:pt>
                <c:pt idx="14">
                  <c:v>60</c:v>
                </c:pt>
                <c:pt idx="15">
                  <c:v>50</c:v>
                </c:pt>
                <c:pt idx="16">
                  <c:v>60</c:v>
                </c:pt>
                <c:pt idx="17">
                  <c:v>52</c:v>
                </c:pt>
                <c:pt idx="18">
                  <c:v>73</c:v>
                </c:pt>
                <c:pt idx="19">
                  <c:v>67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8C-4F1C-99C0-038AD080C31D}"/>
            </c:ext>
          </c:extLst>
        </c:ser>
        <c:ser>
          <c:idx val="1"/>
          <c:order val="1"/>
          <c:tx>
            <c:strRef>
              <c:f>'DATOS CRUDOS'!$F$1</c:f>
              <c:strCache>
                <c:ptCount val="1"/>
                <c:pt idx="0">
                  <c:v>Efluente SBR NT (mg/L)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'DATOS CRUDOS'!$B$2:$B$25</c:f>
              <c:numCache>
                <c:formatCode>m/d/yyyy</c:formatCode>
                <c:ptCount val="24"/>
                <c:pt idx="0">
                  <c:v>45875</c:v>
                </c:pt>
                <c:pt idx="1">
                  <c:v>45877</c:v>
                </c:pt>
                <c:pt idx="2">
                  <c:v>45880</c:v>
                </c:pt>
                <c:pt idx="3">
                  <c:v>45882</c:v>
                </c:pt>
                <c:pt idx="4">
                  <c:v>45884</c:v>
                </c:pt>
                <c:pt idx="5">
                  <c:v>45887</c:v>
                </c:pt>
                <c:pt idx="6">
                  <c:v>45889</c:v>
                </c:pt>
                <c:pt idx="7">
                  <c:v>45891</c:v>
                </c:pt>
                <c:pt idx="8">
                  <c:v>45894</c:v>
                </c:pt>
                <c:pt idx="9">
                  <c:v>45896</c:v>
                </c:pt>
                <c:pt idx="10">
                  <c:v>45898</c:v>
                </c:pt>
                <c:pt idx="11">
                  <c:v>45901</c:v>
                </c:pt>
                <c:pt idx="12">
                  <c:v>45903</c:v>
                </c:pt>
                <c:pt idx="13">
                  <c:v>45905</c:v>
                </c:pt>
                <c:pt idx="14">
                  <c:v>45908</c:v>
                </c:pt>
                <c:pt idx="15">
                  <c:v>45910</c:v>
                </c:pt>
                <c:pt idx="16">
                  <c:v>45912</c:v>
                </c:pt>
                <c:pt idx="17">
                  <c:v>45917</c:v>
                </c:pt>
                <c:pt idx="18">
                  <c:v>45919</c:v>
                </c:pt>
                <c:pt idx="19">
                  <c:v>45922</c:v>
                </c:pt>
                <c:pt idx="20">
                  <c:v>45937</c:v>
                </c:pt>
                <c:pt idx="21">
                  <c:v>45943</c:v>
                </c:pt>
                <c:pt idx="22">
                  <c:v>45951</c:v>
                </c:pt>
                <c:pt idx="23">
                  <c:v>45958</c:v>
                </c:pt>
              </c:numCache>
            </c:numRef>
          </c:xVal>
          <c:yVal>
            <c:numRef>
              <c:f>'DATOS CRUDOS'!$F$2:$F$25</c:f>
              <c:numCache>
                <c:formatCode>General</c:formatCode>
                <c:ptCount val="24"/>
                <c:pt idx="0">
                  <c:v>39</c:v>
                </c:pt>
                <c:pt idx="1">
                  <c:v>74</c:v>
                </c:pt>
                <c:pt idx="2">
                  <c:v>37</c:v>
                </c:pt>
                <c:pt idx="3">
                  <c:v>54</c:v>
                </c:pt>
                <c:pt idx="4">
                  <c:v>50</c:v>
                </c:pt>
                <c:pt idx="5">
                  <c:v>29</c:v>
                </c:pt>
                <c:pt idx="6">
                  <c:v>33</c:v>
                </c:pt>
                <c:pt idx="7">
                  <c:v>60</c:v>
                </c:pt>
                <c:pt idx="8">
                  <c:v>37</c:v>
                </c:pt>
                <c:pt idx="9">
                  <c:v>36</c:v>
                </c:pt>
                <c:pt idx="10">
                  <c:v>34</c:v>
                </c:pt>
                <c:pt idx="11">
                  <c:v>19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28</c:v>
                </c:pt>
                <c:pt idx="16">
                  <c:v>40</c:v>
                </c:pt>
                <c:pt idx="17">
                  <c:v>22</c:v>
                </c:pt>
                <c:pt idx="18">
                  <c:v>40</c:v>
                </c:pt>
                <c:pt idx="19">
                  <c:v>51</c:v>
                </c:pt>
                <c:pt idx="20">
                  <c:v>26</c:v>
                </c:pt>
                <c:pt idx="21">
                  <c:v>22</c:v>
                </c:pt>
                <c:pt idx="22">
                  <c:v>30</c:v>
                </c:pt>
                <c:pt idx="23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C8C-4F1C-99C0-038AD080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316415"/>
        <c:axId val="952316895"/>
      </c:scatterChart>
      <c:valAx>
        <c:axId val="952316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52316895"/>
        <c:crosses val="autoZero"/>
        <c:crossBetween val="midCat"/>
      </c:valAx>
      <c:valAx>
        <c:axId val="95231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523164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Eficiencia</a:t>
            </a:r>
            <a:r>
              <a:rPr lang="es-GT" baseline="0"/>
              <a:t> respecto a la concentración de Nitrógeno total en el afluente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'DATOS CRUDOS'!$E$1</c:f>
              <c:strCache>
                <c:ptCount val="1"/>
                <c:pt idx="0">
                  <c:v>NT Removido IFAS-MBBR (%)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'DATOS CRUDOS'!$C$2:$C$25</c:f>
              <c:numCache>
                <c:formatCode>General</c:formatCode>
                <c:ptCount val="24"/>
                <c:pt idx="0">
                  <c:v>76</c:v>
                </c:pt>
                <c:pt idx="1">
                  <c:v>79</c:v>
                </c:pt>
                <c:pt idx="2">
                  <c:v>88</c:v>
                </c:pt>
                <c:pt idx="3">
                  <c:v>70</c:v>
                </c:pt>
                <c:pt idx="4">
                  <c:v>61</c:v>
                </c:pt>
                <c:pt idx="5">
                  <c:v>45</c:v>
                </c:pt>
                <c:pt idx="6">
                  <c:v>74</c:v>
                </c:pt>
                <c:pt idx="7">
                  <c:v>77</c:v>
                </c:pt>
                <c:pt idx="8">
                  <c:v>68</c:v>
                </c:pt>
                <c:pt idx="9">
                  <c:v>75</c:v>
                </c:pt>
                <c:pt idx="10">
                  <c:v>54</c:v>
                </c:pt>
                <c:pt idx="11">
                  <c:v>62</c:v>
                </c:pt>
                <c:pt idx="12">
                  <c:v>69</c:v>
                </c:pt>
                <c:pt idx="13">
                  <c:v>62</c:v>
                </c:pt>
                <c:pt idx="14">
                  <c:v>60</c:v>
                </c:pt>
                <c:pt idx="15">
                  <c:v>50</c:v>
                </c:pt>
                <c:pt idx="16">
                  <c:v>60</c:v>
                </c:pt>
                <c:pt idx="17">
                  <c:v>52</c:v>
                </c:pt>
                <c:pt idx="18">
                  <c:v>73</c:v>
                </c:pt>
                <c:pt idx="19">
                  <c:v>67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82</c:v>
                </c:pt>
              </c:numCache>
            </c:numRef>
          </c:xVal>
          <c:yVal>
            <c:numRef>
              <c:f>'DATOS CRUDOS'!$E$2:$E$25</c:f>
              <c:numCache>
                <c:formatCode>0.00%</c:formatCode>
                <c:ptCount val="24"/>
                <c:pt idx="0">
                  <c:v>0.55263157894736847</c:v>
                </c:pt>
                <c:pt idx="1">
                  <c:v>-0.20253164556962025</c:v>
                </c:pt>
                <c:pt idx="2">
                  <c:v>0.47727272727272729</c:v>
                </c:pt>
                <c:pt idx="3">
                  <c:v>0.12857142857142856</c:v>
                </c:pt>
                <c:pt idx="4">
                  <c:v>0.13114754098360656</c:v>
                </c:pt>
                <c:pt idx="5">
                  <c:v>0.31111111111111112</c:v>
                </c:pt>
                <c:pt idx="6">
                  <c:v>0.47297297297297297</c:v>
                </c:pt>
                <c:pt idx="7">
                  <c:v>0.25974025974025972</c:v>
                </c:pt>
                <c:pt idx="8">
                  <c:v>0.41176470588235292</c:v>
                </c:pt>
                <c:pt idx="9">
                  <c:v>0.50666666666666671</c:v>
                </c:pt>
                <c:pt idx="10">
                  <c:v>0.14814814814814814</c:v>
                </c:pt>
                <c:pt idx="11">
                  <c:v>0.62903225806451613</c:v>
                </c:pt>
                <c:pt idx="12">
                  <c:v>0.21739130434782608</c:v>
                </c:pt>
                <c:pt idx="13">
                  <c:v>0.5</c:v>
                </c:pt>
                <c:pt idx="14">
                  <c:v>0.18333333333333332</c:v>
                </c:pt>
                <c:pt idx="15">
                  <c:v>0.08</c:v>
                </c:pt>
                <c:pt idx="16">
                  <c:v>0.05</c:v>
                </c:pt>
                <c:pt idx="17">
                  <c:v>0.30769230769230771</c:v>
                </c:pt>
                <c:pt idx="18">
                  <c:v>0.56164383561643838</c:v>
                </c:pt>
                <c:pt idx="19">
                  <c:v>0.2537313432835821</c:v>
                </c:pt>
                <c:pt idx="20">
                  <c:v>0.42622950819672129</c:v>
                </c:pt>
                <c:pt idx="21">
                  <c:v>0.48333333333333334</c:v>
                </c:pt>
                <c:pt idx="22">
                  <c:v>0.35135135135135137</c:v>
                </c:pt>
                <c:pt idx="23">
                  <c:v>0.36585365853658536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C0-4339-A421-AC56D018935B}"/>
            </c:ext>
          </c:extLst>
        </c:ser>
        <c:ser>
          <c:idx val="1"/>
          <c:order val="1"/>
          <c:tx>
            <c:strRef>
              <c:f>'DATOS CRUDOS'!$G$1</c:f>
              <c:strCache>
                <c:ptCount val="1"/>
                <c:pt idx="0">
                  <c:v>NT Removido SBR (%)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'DATOS CRUDOS'!$C$2:$C$25</c:f>
              <c:numCache>
                <c:formatCode>General</c:formatCode>
                <c:ptCount val="24"/>
                <c:pt idx="0">
                  <c:v>76</c:v>
                </c:pt>
                <c:pt idx="1">
                  <c:v>79</c:v>
                </c:pt>
                <c:pt idx="2">
                  <c:v>88</c:v>
                </c:pt>
                <c:pt idx="3">
                  <c:v>70</c:v>
                </c:pt>
                <c:pt idx="4">
                  <c:v>61</c:v>
                </c:pt>
                <c:pt idx="5">
                  <c:v>45</c:v>
                </c:pt>
                <c:pt idx="6">
                  <c:v>74</c:v>
                </c:pt>
                <c:pt idx="7">
                  <c:v>77</c:v>
                </c:pt>
                <c:pt idx="8">
                  <c:v>68</c:v>
                </c:pt>
                <c:pt idx="9">
                  <c:v>75</c:v>
                </c:pt>
                <c:pt idx="10">
                  <c:v>54</c:v>
                </c:pt>
                <c:pt idx="11">
                  <c:v>62</c:v>
                </c:pt>
                <c:pt idx="12">
                  <c:v>69</c:v>
                </c:pt>
                <c:pt idx="13">
                  <c:v>62</c:v>
                </c:pt>
                <c:pt idx="14">
                  <c:v>60</c:v>
                </c:pt>
                <c:pt idx="15">
                  <c:v>50</c:v>
                </c:pt>
                <c:pt idx="16">
                  <c:v>60</c:v>
                </c:pt>
                <c:pt idx="17">
                  <c:v>52</c:v>
                </c:pt>
                <c:pt idx="18">
                  <c:v>73</c:v>
                </c:pt>
                <c:pt idx="19">
                  <c:v>67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82</c:v>
                </c:pt>
              </c:numCache>
            </c:numRef>
          </c:xVal>
          <c:yVal>
            <c:numRef>
              <c:f>'DATOS CRUDOS'!$G$2:$G$25</c:f>
              <c:numCache>
                <c:formatCode>0.00%</c:formatCode>
                <c:ptCount val="24"/>
                <c:pt idx="0">
                  <c:v>0.48684210526315791</c:v>
                </c:pt>
                <c:pt idx="1">
                  <c:v>6.3291139240506333E-2</c:v>
                </c:pt>
                <c:pt idx="2">
                  <c:v>0.57954545454545459</c:v>
                </c:pt>
                <c:pt idx="3">
                  <c:v>0.22857142857142856</c:v>
                </c:pt>
                <c:pt idx="4">
                  <c:v>0.18032786885245902</c:v>
                </c:pt>
                <c:pt idx="5">
                  <c:v>0.35555555555555557</c:v>
                </c:pt>
                <c:pt idx="6">
                  <c:v>0.55405405405405406</c:v>
                </c:pt>
                <c:pt idx="7">
                  <c:v>0.22077922077922077</c:v>
                </c:pt>
                <c:pt idx="8">
                  <c:v>0.45588235294117646</c:v>
                </c:pt>
                <c:pt idx="9">
                  <c:v>0.52</c:v>
                </c:pt>
                <c:pt idx="10">
                  <c:v>0.37037037037037035</c:v>
                </c:pt>
                <c:pt idx="11">
                  <c:v>0.69354838709677424</c:v>
                </c:pt>
                <c:pt idx="12">
                  <c:v>0.62318840579710144</c:v>
                </c:pt>
                <c:pt idx="13">
                  <c:v>0.64516129032258063</c:v>
                </c:pt>
                <c:pt idx="14">
                  <c:v>0.51666666666666672</c:v>
                </c:pt>
                <c:pt idx="15">
                  <c:v>0.44</c:v>
                </c:pt>
                <c:pt idx="16">
                  <c:v>0.33333333333333331</c:v>
                </c:pt>
                <c:pt idx="17">
                  <c:v>0.57692307692307687</c:v>
                </c:pt>
                <c:pt idx="18">
                  <c:v>0.45205479452054792</c:v>
                </c:pt>
                <c:pt idx="19">
                  <c:v>0.23880597014925373</c:v>
                </c:pt>
                <c:pt idx="20">
                  <c:v>0.57377049180327866</c:v>
                </c:pt>
                <c:pt idx="21">
                  <c:v>0.6333333333333333</c:v>
                </c:pt>
                <c:pt idx="22">
                  <c:v>0.59459459459459463</c:v>
                </c:pt>
                <c:pt idx="23">
                  <c:v>0.57317073170731703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C0-4339-A421-AC56D018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54911"/>
        <c:axId val="1352154431"/>
      </c:scatterChart>
      <c:valAx>
        <c:axId val="1352154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4431"/>
        <c:crosses val="autoZero"/>
        <c:crossBetween val="midCat"/>
      </c:valAx>
      <c:valAx>
        <c:axId val="135215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4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CAPEX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'CAPEX Y OPEX'!$B$1</c:f>
              <c:strCache>
                <c:ptCount val="1"/>
                <c:pt idx="0">
                  <c:v>CAPEX total SBR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OPEX'!$B$2:$B$15</c:f>
              <c:numCache>
                <c:formatCode>_-[$Q-100A]* #,##0.00_-;\-[$Q-100A]* #,##0.00_-;_-[$Q-100A]* "-"??_-;_-@_-</c:formatCode>
                <c:ptCount val="14"/>
                <c:pt idx="0">
                  <c:v>225759.7</c:v>
                </c:pt>
                <c:pt idx="1">
                  <c:v>318175.95</c:v>
                </c:pt>
                <c:pt idx="2">
                  <c:v>470555.65</c:v>
                </c:pt>
                <c:pt idx="3">
                  <c:v>623589.65</c:v>
                </c:pt>
                <c:pt idx="4">
                  <c:v>767558.26</c:v>
                </c:pt>
                <c:pt idx="5">
                  <c:v>869867.95</c:v>
                </c:pt>
                <c:pt idx="6">
                  <c:v>990884.19</c:v>
                </c:pt>
                <c:pt idx="7">
                  <c:v>1182229.6299999999</c:v>
                </c:pt>
                <c:pt idx="8">
                  <c:v>1309680.3799999999</c:v>
                </c:pt>
                <c:pt idx="9">
                  <c:v>1516489.92</c:v>
                </c:pt>
                <c:pt idx="10">
                  <c:v>1646175.67</c:v>
                </c:pt>
                <c:pt idx="11">
                  <c:v>1745414.21</c:v>
                </c:pt>
                <c:pt idx="12">
                  <c:v>1955453.98</c:v>
                </c:pt>
                <c:pt idx="13">
                  <c:v>2084854.06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65-4599-A16E-02B3BD5124DC}"/>
            </c:ext>
          </c:extLst>
        </c:ser>
        <c:ser>
          <c:idx val="1"/>
          <c:order val="1"/>
          <c:tx>
            <c:strRef>
              <c:f>'CAPEX Y OPEX'!$D$1</c:f>
              <c:strCache>
                <c:ptCount val="1"/>
                <c:pt idx="0">
                  <c:v>CAPEX total IFAS-MBBR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OPEX'!$D$2:$D$15</c:f>
              <c:numCache>
                <c:formatCode>_-[$Q-100A]* #,##0.00_-;\-[$Q-100A]* #,##0.00_-;_-[$Q-100A]* "-"??_-;_-@_-</c:formatCode>
                <c:ptCount val="14"/>
                <c:pt idx="0">
                  <c:v>223058.35</c:v>
                </c:pt>
                <c:pt idx="1">
                  <c:v>299940.95</c:v>
                </c:pt>
                <c:pt idx="2">
                  <c:v>485857.4</c:v>
                </c:pt>
                <c:pt idx="3">
                  <c:v>597826.9</c:v>
                </c:pt>
                <c:pt idx="4">
                  <c:v>692987.4</c:v>
                </c:pt>
                <c:pt idx="5">
                  <c:v>765109.6</c:v>
                </c:pt>
                <c:pt idx="6">
                  <c:v>891180</c:v>
                </c:pt>
                <c:pt idx="7">
                  <c:v>991715.65</c:v>
                </c:pt>
                <c:pt idx="8">
                  <c:v>1209035.55</c:v>
                </c:pt>
                <c:pt idx="9">
                  <c:v>1304305.55</c:v>
                </c:pt>
                <c:pt idx="10">
                  <c:v>1384239.15</c:v>
                </c:pt>
                <c:pt idx="11">
                  <c:v>1556095.3</c:v>
                </c:pt>
                <c:pt idx="12">
                  <c:v>1647372.15</c:v>
                </c:pt>
                <c:pt idx="13">
                  <c:v>1738582.25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65-4599-A16E-02B3BD51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51071"/>
        <c:axId val="1352151551"/>
      </c:scatterChart>
      <c:valAx>
        <c:axId val="13521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551"/>
        <c:crosses val="autoZero"/>
        <c:crossBetween val="midCat"/>
      </c:valAx>
      <c:valAx>
        <c:axId val="135215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CAPEX ESPECIFICO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'CAPEX Y OPEX'!$C$1</c:f>
              <c:strCache>
                <c:ptCount val="1"/>
                <c:pt idx="0">
                  <c:v>CAPEX específico SBR (Q/m³-d)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OPEX'!$C$2:$C$15</c:f>
              <c:numCache>
                <c:formatCode>_-[$Q-100A]* #,##0.00_-;\-[$Q-100A]* #,##0.00_-;_-[$Q-100A]* "-"??_-;_-@_-</c:formatCode>
                <c:ptCount val="14"/>
                <c:pt idx="0">
                  <c:v>22575.97</c:v>
                </c:pt>
                <c:pt idx="1">
                  <c:v>15908.797500000001</c:v>
                </c:pt>
                <c:pt idx="2">
                  <c:v>11763.891250000001</c:v>
                </c:pt>
                <c:pt idx="3">
                  <c:v>10393.160833333333</c:v>
                </c:pt>
                <c:pt idx="4">
                  <c:v>9594.4782500000001</c:v>
                </c:pt>
                <c:pt idx="5">
                  <c:v>8698.6795000000002</c:v>
                </c:pt>
                <c:pt idx="6">
                  <c:v>7927.0735199999999</c:v>
                </c:pt>
                <c:pt idx="7">
                  <c:v>7881.530866666666</c:v>
                </c:pt>
                <c:pt idx="8">
                  <c:v>7483.8878857142854</c:v>
                </c:pt>
                <c:pt idx="9">
                  <c:v>7582.4495999999999</c:v>
                </c:pt>
                <c:pt idx="10">
                  <c:v>7316.3363111111112</c:v>
                </c:pt>
                <c:pt idx="11">
                  <c:v>6981.6568399999996</c:v>
                </c:pt>
                <c:pt idx="12">
                  <c:v>7110.7417454545457</c:v>
                </c:pt>
                <c:pt idx="13">
                  <c:v>6949.5135333333337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38-4A03-BB53-F3949D1F52CE}"/>
            </c:ext>
          </c:extLst>
        </c:ser>
        <c:ser>
          <c:idx val="1"/>
          <c:order val="1"/>
          <c:tx>
            <c:strRef>
              <c:f>'CAPEX Y OPEX'!$E$1</c:f>
              <c:strCache>
                <c:ptCount val="1"/>
                <c:pt idx="0">
                  <c:v>CAPEX específico IFAS-MBBR (Q/m³-d)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OPEX'!$E$2:$E$15</c:f>
              <c:numCache>
                <c:formatCode>_-[$Q-100A]* #,##0.00_-;\-[$Q-100A]* #,##0.00_-;_-[$Q-100A]* "-"??_-;_-@_-</c:formatCode>
                <c:ptCount val="14"/>
                <c:pt idx="0">
                  <c:v>22305.834999999999</c:v>
                </c:pt>
                <c:pt idx="1">
                  <c:v>14997.047500000001</c:v>
                </c:pt>
                <c:pt idx="2">
                  <c:v>12146.435000000001</c:v>
                </c:pt>
                <c:pt idx="3">
                  <c:v>9963.7816666666677</c:v>
                </c:pt>
                <c:pt idx="4">
                  <c:v>8662.3425000000007</c:v>
                </c:pt>
                <c:pt idx="5">
                  <c:v>7651.0959999999995</c:v>
                </c:pt>
                <c:pt idx="6">
                  <c:v>7129.44</c:v>
                </c:pt>
                <c:pt idx="7">
                  <c:v>6611.4376666666667</c:v>
                </c:pt>
                <c:pt idx="8">
                  <c:v>6908.774571428572</c:v>
                </c:pt>
                <c:pt idx="9">
                  <c:v>6521.5277500000002</c:v>
                </c:pt>
                <c:pt idx="10">
                  <c:v>6152.174</c:v>
                </c:pt>
                <c:pt idx="11">
                  <c:v>6224.3811999999998</c:v>
                </c:pt>
                <c:pt idx="12">
                  <c:v>5990.4441818181813</c:v>
                </c:pt>
                <c:pt idx="13">
                  <c:v>5795.274166666667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38-4A03-BB53-F3949D1F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51071"/>
        <c:axId val="1352151551"/>
      </c:scatterChart>
      <c:valAx>
        <c:axId val="13521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551"/>
        <c:crosses val="autoZero"/>
        <c:crossBetween val="midCat"/>
      </c:valAx>
      <c:valAx>
        <c:axId val="135215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OPEX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'CAPEX Y OPEX'!$B$19</c:f>
              <c:strCache>
                <c:ptCount val="1"/>
                <c:pt idx="0">
                  <c:v>OPEX anual IFAS-MBBR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OPEX'!$A$20:$A$33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OPEX'!$B$20:$B$33</c:f>
              <c:numCache>
                <c:formatCode>_-[$Q-100A]* #,##0.00_-;\-[$Q-100A]* #,##0.00_-;_-[$Q-100A]* "-"??_-;_-@_-</c:formatCode>
                <c:ptCount val="14"/>
                <c:pt idx="0">
                  <c:v>25641.82</c:v>
                </c:pt>
                <c:pt idx="1">
                  <c:v>45191.26</c:v>
                </c:pt>
                <c:pt idx="2">
                  <c:v>85685.42</c:v>
                </c:pt>
                <c:pt idx="3">
                  <c:v>131143.34</c:v>
                </c:pt>
                <c:pt idx="4">
                  <c:v>134072.87</c:v>
                </c:pt>
                <c:pt idx="5">
                  <c:v>160541.25</c:v>
                </c:pt>
                <c:pt idx="6">
                  <c:v>200473.77</c:v>
                </c:pt>
                <c:pt idx="7">
                  <c:v>236083.71</c:v>
                </c:pt>
                <c:pt idx="8">
                  <c:v>269881.14</c:v>
                </c:pt>
                <c:pt idx="9">
                  <c:v>305484.46999999997</c:v>
                </c:pt>
                <c:pt idx="10">
                  <c:v>336901.06</c:v>
                </c:pt>
                <c:pt idx="11">
                  <c:v>375191.62</c:v>
                </c:pt>
                <c:pt idx="12">
                  <c:v>410939.65</c:v>
                </c:pt>
                <c:pt idx="13">
                  <c:v>446411.49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DB-4EA1-B466-9EEBEC65046C}"/>
            </c:ext>
          </c:extLst>
        </c:ser>
        <c:ser>
          <c:idx val="1"/>
          <c:order val="1"/>
          <c:tx>
            <c:strRef>
              <c:f>'CAPEX Y OPEX'!$D$19</c:f>
              <c:strCache>
                <c:ptCount val="1"/>
                <c:pt idx="0">
                  <c:v>OPEX anual SBR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OPEX'!$D$20:$D$33</c:f>
              <c:numCache>
                <c:formatCode>_-[$Q-100A]* #,##0.00_-;\-[$Q-100A]* #,##0.00_-;_-[$Q-100A]* "-"??_-;_-@_-</c:formatCode>
                <c:ptCount val="14"/>
                <c:pt idx="0">
                  <c:v>28032.05</c:v>
                </c:pt>
                <c:pt idx="1">
                  <c:v>47135.33</c:v>
                </c:pt>
                <c:pt idx="2">
                  <c:v>81032.98</c:v>
                </c:pt>
                <c:pt idx="3">
                  <c:v>133889.38</c:v>
                </c:pt>
                <c:pt idx="4">
                  <c:v>128131.06</c:v>
                </c:pt>
                <c:pt idx="5">
                  <c:v>155177.78</c:v>
                </c:pt>
                <c:pt idx="6">
                  <c:v>189661.41</c:v>
                </c:pt>
                <c:pt idx="7">
                  <c:v>221286.58</c:v>
                </c:pt>
                <c:pt idx="8">
                  <c:v>256669.64</c:v>
                </c:pt>
                <c:pt idx="9">
                  <c:v>288780.76</c:v>
                </c:pt>
                <c:pt idx="10">
                  <c:v>320972.93</c:v>
                </c:pt>
                <c:pt idx="11">
                  <c:v>354305.46</c:v>
                </c:pt>
                <c:pt idx="12">
                  <c:v>386416.58</c:v>
                </c:pt>
                <c:pt idx="13">
                  <c:v>418188.57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DB-4EA1-B466-9EEBEC65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51071"/>
        <c:axId val="1352151551"/>
      </c:scatterChart>
      <c:valAx>
        <c:axId val="13521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551"/>
        <c:crosses val="autoZero"/>
        <c:crossBetween val="midCat"/>
      </c:valAx>
      <c:valAx>
        <c:axId val="135215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OPEX ESPECIFICO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'CAPEX Y OPEX'!$C$19</c:f>
              <c:strCache>
                <c:ptCount val="1"/>
                <c:pt idx="0">
                  <c:v>OPEX IFAS-MBBR específico (m³/año)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OPEX'!$A$20:$A$33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OPEX'!$C$20:$C$33</c:f>
              <c:numCache>
                <c:formatCode>_-[$Q-100A]* #,##0.00_-;\-[$Q-100A]* #,##0.00_-;_-[$Q-100A]* "-"??_-;_-@_-</c:formatCode>
                <c:ptCount val="14"/>
                <c:pt idx="0">
                  <c:v>2564.1819999999998</c:v>
                </c:pt>
                <c:pt idx="1">
                  <c:v>2259.5630000000001</c:v>
                </c:pt>
                <c:pt idx="2">
                  <c:v>2142.1354999999999</c:v>
                </c:pt>
                <c:pt idx="3">
                  <c:v>2185.7223333333332</c:v>
                </c:pt>
                <c:pt idx="4">
                  <c:v>1675.910875</c:v>
                </c:pt>
                <c:pt idx="5">
                  <c:v>1605.4124999999999</c:v>
                </c:pt>
                <c:pt idx="6">
                  <c:v>1603.79016</c:v>
                </c:pt>
                <c:pt idx="7">
                  <c:v>1573.8914</c:v>
                </c:pt>
                <c:pt idx="8">
                  <c:v>1542.1779428571429</c:v>
                </c:pt>
                <c:pt idx="9">
                  <c:v>1527.4223499999998</c:v>
                </c:pt>
                <c:pt idx="10">
                  <c:v>1497.3380444444444</c:v>
                </c:pt>
                <c:pt idx="11">
                  <c:v>1500.76648</c:v>
                </c:pt>
                <c:pt idx="12">
                  <c:v>1494.326</c:v>
                </c:pt>
                <c:pt idx="13">
                  <c:v>1488.0382999999999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89-4B50-8F82-2A19E06C740A}"/>
            </c:ext>
          </c:extLst>
        </c:ser>
        <c:ser>
          <c:idx val="1"/>
          <c:order val="1"/>
          <c:tx>
            <c:strRef>
              <c:f>'CAPEX Y OPEX'!$E$19</c:f>
              <c:strCache>
                <c:ptCount val="1"/>
                <c:pt idx="0">
                  <c:v>OPEX SBR específico (m³/año)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'CAPEX Y OPEX'!$A$20:$A$33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'CAPEX Y OPEX'!$E$20:$E$33</c:f>
              <c:numCache>
                <c:formatCode>_-[$Q-100A]* #,##0.00_-;\-[$Q-100A]* #,##0.00_-;_-[$Q-100A]* "-"??_-;_-@_-</c:formatCode>
                <c:ptCount val="14"/>
                <c:pt idx="0">
                  <c:v>2803.2049999999999</c:v>
                </c:pt>
                <c:pt idx="1">
                  <c:v>2356.7665000000002</c:v>
                </c:pt>
                <c:pt idx="2">
                  <c:v>2025.8244999999999</c:v>
                </c:pt>
                <c:pt idx="3">
                  <c:v>2231.4896666666668</c:v>
                </c:pt>
                <c:pt idx="4">
                  <c:v>1601.63825</c:v>
                </c:pt>
                <c:pt idx="5">
                  <c:v>1551.7778000000001</c:v>
                </c:pt>
                <c:pt idx="6">
                  <c:v>1517.2912799999999</c:v>
                </c:pt>
                <c:pt idx="7">
                  <c:v>1475.2438666666667</c:v>
                </c:pt>
                <c:pt idx="8">
                  <c:v>1466.6836571428573</c:v>
                </c:pt>
                <c:pt idx="9">
                  <c:v>1443.9038</c:v>
                </c:pt>
                <c:pt idx="10">
                  <c:v>1426.5463555555555</c:v>
                </c:pt>
                <c:pt idx="11">
                  <c:v>1417.2218400000002</c:v>
                </c:pt>
                <c:pt idx="12">
                  <c:v>1405.1512</c:v>
                </c:pt>
                <c:pt idx="13">
                  <c:v>1393.9619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89-4B50-8F82-2A19E06C7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51071"/>
        <c:axId val="1352151551"/>
      </c:scatterChart>
      <c:valAx>
        <c:axId val="13521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551"/>
        <c:crosses val="autoZero"/>
        <c:crossBetween val="midCat"/>
      </c:valAx>
      <c:valAx>
        <c:axId val="135215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352151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ÁREA</a:t>
            </a:r>
            <a:r>
              <a:rPr lang="es-GT" baseline="0"/>
              <a:t> DE OCUPACIÓN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'AREA Y CONSUMO E. '!$B$1</c:f>
              <c:strCache>
                <c:ptCount val="1"/>
                <c:pt idx="0">
                  <c:v>Área de ocupación IFAS-MBBR (m²)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'!$B$2:$B$15</c:f>
              <c:numCache>
                <c:formatCode>#,##0.00_);\(#,##0.00\)</c:formatCode>
                <c:ptCount val="14"/>
                <c:pt idx="0">
                  <c:v>14.96</c:v>
                </c:pt>
                <c:pt idx="1">
                  <c:v>20.452999999999999</c:v>
                </c:pt>
                <c:pt idx="2">
                  <c:v>30</c:v>
                </c:pt>
                <c:pt idx="3">
                  <c:v>37.463000000000001</c:v>
                </c:pt>
                <c:pt idx="4">
                  <c:v>43.2</c:v>
                </c:pt>
                <c:pt idx="5">
                  <c:v>48.64</c:v>
                </c:pt>
                <c:pt idx="6">
                  <c:v>57.27</c:v>
                </c:pt>
                <c:pt idx="7">
                  <c:v>65.933000000000007</c:v>
                </c:pt>
                <c:pt idx="8">
                  <c:v>76.95</c:v>
                </c:pt>
                <c:pt idx="9">
                  <c:v>76.8</c:v>
                </c:pt>
                <c:pt idx="10">
                  <c:v>81.263000000000005</c:v>
                </c:pt>
                <c:pt idx="11">
                  <c:v>87.72</c:v>
                </c:pt>
                <c:pt idx="12">
                  <c:v>93.28</c:v>
                </c:pt>
                <c:pt idx="13">
                  <c:v>99.19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D7-4A85-A925-404E181C2D05}"/>
            </c:ext>
          </c:extLst>
        </c:ser>
        <c:ser>
          <c:idx val="1"/>
          <c:order val="1"/>
          <c:tx>
            <c:strRef>
              <c:f>'AREA Y CONSUMO E. '!$D$1</c:f>
              <c:strCache>
                <c:ptCount val="1"/>
                <c:pt idx="0">
                  <c:v>Área de ocupación SBR (m²)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'!$D$2:$D$15</c:f>
              <c:numCache>
                <c:formatCode>#,##0.00_);\(#,##0.00\)</c:formatCode>
                <c:ptCount val="14"/>
                <c:pt idx="0">
                  <c:v>11.35</c:v>
                </c:pt>
                <c:pt idx="1">
                  <c:v>17.760000000000002</c:v>
                </c:pt>
                <c:pt idx="2">
                  <c:v>27.3</c:v>
                </c:pt>
                <c:pt idx="3">
                  <c:v>38.08</c:v>
                </c:pt>
                <c:pt idx="4">
                  <c:v>44.738</c:v>
                </c:pt>
                <c:pt idx="5">
                  <c:v>55.936</c:v>
                </c:pt>
                <c:pt idx="6">
                  <c:v>65.861000000000004</c:v>
                </c:pt>
                <c:pt idx="7">
                  <c:v>75.822000000000003</c:v>
                </c:pt>
                <c:pt idx="8">
                  <c:v>88.492999999999995</c:v>
                </c:pt>
                <c:pt idx="9">
                  <c:v>88.32</c:v>
                </c:pt>
                <c:pt idx="10">
                  <c:v>93.451999999999998</c:v>
                </c:pt>
                <c:pt idx="11">
                  <c:v>100.878</c:v>
                </c:pt>
                <c:pt idx="12">
                  <c:v>107.27200000000001</c:v>
                </c:pt>
                <c:pt idx="13">
                  <c:v>114.069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D7-4A85-A925-404E181C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73647"/>
        <c:axId val="919674127"/>
      </c:scatterChart>
      <c:valAx>
        <c:axId val="91967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4127"/>
        <c:crosses val="autoZero"/>
        <c:crossBetween val="midCat"/>
      </c:valAx>
      <c:valAx>
        <c:axId val="9196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3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ÁREA DE OCUPACIÓN ESPECÍFICA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'AREA Y CONSUMO E. '!$C$1</c:f>
              <c:strCache>
                <c:ptCount val="1"/>
                <c:pt idx="0">
                  <c:v>Área de ocupación específica IFAS-MBBR (m²/m³-d)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'!$C$2:$C$15</c:f>
              <c:numCache>
                <c:formatCode>#,##0.00_);\(#,##0.00\)</c:formatCode>
                <c:ptCount val="14"/>
                <c:pt idx="0">
                  <c:v>1.496</c:v>
                </c:pt>
                <c:pt idx="1">
                  <c:v>1.0226500000000001</c:v>
                </c:pt>
                <c:pt idx="2">
                  <c:v>0.75</c:v>
                </c:pt>
                <c:pt idx="3">
                  <c:v>0.6243833333333334</c:v>
                </c:pt>
                <c:pt idx="4">
                  <c:v>0.54</c:v>
                </c:pt>
                <c:pt idx="5">
                  <c:v>0.4864</c:v>
                </c:pt>
                <c:pt idx="6">
                  <c:v>0.45816000000000001</c:v>
                </c:pt>
                <c:pt idx="7">
                  <c:v>0.43955333333333341</c:v>
                </c:pt>
                <c:pt idx="8">
                  <c:v>0.43971428571428572</c:v>
                </c:pt>
                <c:pt idx="9">
                  <c:v>0.38400000000000001</c:v>
                </c:pt>
                <c:pt idx="10">
                  <c:v>0.36116888888888893</c:v>
                </c:pt>
                <c:pt idx="11">
                  <c:v>0.35087999999999997</c:v>
                </c:pt>
                <c:pt idx="12">
                  <c:v>0.3392</c:v>
                </c:pt>
                <c:pt idx="13">
                  <c:v>0.33063333333333333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9D-4C4D-B504-693186954A73}"/>
            </c:ext>
          </c:extLst>
        </c:ser>
        <c:ser>
          <c:idx val="1"/>
          <c:order val="1"/>
          <c:tx>
            <c:strRef>
              <c:f>'AREA Y CONSUMO E. '!$E$1</c:f>
              <c:strCache>
                <c:ptCount val="1"/>
                <c:pt idx="0">
                  <c:v>Área de ocupación específica SBR (m²/m³-d)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'AREA Y CONSUMO E. '!$A$2:$A$15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  <c:pt idx="12">
                  <c:v>275</c:v>
                </c:pt>
                <c:pt idx="13">
                  <c:v>300</c:v>
                </c:pt>
              </c:numCache>
            </c:numRef>
          </c:xVal>
          <c:yVal>
            <c:numRef>
              <c:f>'AREA Y CONSUMO E. '!$E$2:$E$15</c:f>
              <c:numCache>
                <c:formatCode>#,##0.00_);\(#,##0.00\)</c:formatCode>
                <c:ptCount val="14"/>
                <c:pt idx="0">
                  <c:v>1.135</c:v>
                </c:pt>
                <c:pt idx="1">
                  <c:v>0.88800000000000012</c:v>
                </c:pt>
                <c:pt idx="2">
                  <c:v>0.6825</c:v>
                </c:pt>
                <c:pt idx="3">
                  <c:v>0.6346666666666666</c:v>
                </c:pt>
                <c:pt idx="4">
                  <c:v>0.55922499999999997</c:v>
                </c:pt>
                <c:pt idx="5">
                  <c:v>0.55935999999999997</c:v>
                </c:pt>
                <c:pt idx="6">
                  <c:v>0.52688800000000002</c:v>
                </c:pt>
                <c:pt idx="7">
                  <c:v>0.50548000000000004</c:v>
                </c:pt>
                <c:pt idx="8">
                  <c:v>0.50567428571428563</c:v>
                </c:pt>
                <c:pt idx="9">
                  <c:v>0.44159999999999999</c:v>
                </c:pt>
                <c:pt idx="10">
                  <c:v>0.41534222222222222</c:v>
                </c:pt>
                <c:pt idx="11">
                  <c:v>0.40351199999999998</c:v>
                </c:pt>
                <c:pt idx="12">
                  <c:v>0.39008000000000004</c:v>
                </c:pt>
                <c:pt idx="13">
                  <c:v>0.38023000000000001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9D-4C4D-B504-693186954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73647"/>
        <c:axId val="919674127"/>
      </c:scatterChart>
      <c:valAx>
        <c:axId val="91967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4127"/>
        <c:crosses val="autoZero"/>
        <c:crossBetween val="midCat"/>
      </c:valAx>
      <c:valAx>
        <c:axId val="91967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919673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Diagrama de bigote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Diagrama de bigote</a:t>
          </a:r>
        </a:p>
      </cx:txPr>
    </cx:title>
    <cx:plotArea>
      <cx:plotAreaRegion>
        <cx:series layoutId="boxWhisker" uniqueId="{6C91EFF3-C6FB-400B-8FEE-6F585D2CDE63}">
          <cx:tx>
            <cx:txData>
              <cx:f>_xlchart.v1.1</cx:f>
              <cx:v>Afluente NT (mg/L)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9E472492-7AE6-4299-8870-94B674930ED4}">
          <cx:tx>
            <cx:txData>
              <cx:f>_xlchart.v1.3</cx:f>
              <cx:v>Efluente IFAS-MBBR NT (mg/L)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D617425C-AEBD-49BE-8337-D4FB47F1357B}">
          <cx:tx>
            <cx:txData>
              <cx:f>_xlchart.v1.5</cx:f>
              <cx:v>Efluente SBR NT (mg/L)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264795</xdr:colOff>
      <xdr:row>0</xdr:row>
      <xdr:rowOff>115252</xdr:rowOff>
    </xdr:from>
    <xdr:to>
      <xdr:col>18</xdr:col>
      <xdr:colOff>97155</xdr:colOff>
      <xdr:row>12</xdr:row>
      <xdr:rowOff>141922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F0CFE-862A-A745-2F45-B859D6CD2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283845</xdr:colOff>
      <xdr:row>13</xdr:row>
      <xdr:rowOff>67627</xdr:rowOff>
    </xdr:from>
    <xdr:to>
      <xdr:col>18</xdr:col>
      <xdr:colOff>116205</xdr:colOff>
      <xdr:row>26</xdr:row>
      <xdr:rowOff>465772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51A479-AE1C-4936-5A62-AB0590E5B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</xdr:colOff>
      <xdr:row>26</xdr:row>
      <xdr:rowOff>10477</xdr:rowOff>
    </xdr:from>
    <xdr:to>
      <xdr:col>11</xdr:col>
      <xdr:colOff>621030</xdr:colOff>
      <xdr:row>38</xdr:row>
      <xdr:rowOff>35242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4273B8F-FF81-D811-E681-B9961664BF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280" y="5268277"/>
              <a:ext cx="4572000" cy="274891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274320</xdr:colOff>
      <xdr:row>26</xdr:row>
      <xdr:rowOff>562927</xdr:rowOff>
    </xdr:from>
    <xdr:to>
      <xdr:col>18</xdr:col>
      <xdr:colOff>106680</xdr:colOff>
      <xdr:row>41</xdr:row>
      <xdr:rowOff>46672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C0D2B5-D835-28E2-E434-E40A63BCC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369570</xdr:colOff>
      <xdr:row>0</xdr:row>
      <xdr:rowOff>191452</xdr:rowOff>
    </xdr:from>
    <xdr:to>
      <xdr:col>11</xdr:col>
      <xdr:colOff>201930</xdr:colOff>
      <xdr:row>14</xdr:row>
      <xdr:rowOff>37147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7C490D-F74D-AF28-6666-E6CE7A63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0</xdr:row>
      <xdr:rowOff>180975</xdr:rowOff>
    </xdr:from>
    <xdr:to>
      <xdr:col>17</xdr:col>
      <xdr:colOff>339090</xdr:colOff>
      <xdr:row>14</xdr:row>
      <xdr:rowOff>26670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1F87EF9-4067-4DEA-9746-20C6E78A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209550</xdr:colOff>
      <xdr:row>1</xdr:row>
      <xdr:rowOff>133350</xdr:rowOff>
    </xdr:from>
    <xdr:to>
      <xdr:col>13</xdr:col>
      <xdr:colOff>209550</xdr:colOff>
      <xdr:row>10</xdr:row>
      <xdr:rowOff>152400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F1DDB56-6613-1997-B185-61384650CA49}"/>
            </a:ext>
          </a:extLst>
        </xdr:cNvPr>
        <xdr:cNvCxnSpPr/>
      </xdr:nvCxnSpPr>
      <xdr:spPr>
        <a:xfrm flipV="1">
          <a:off x="11963400" y="685800"/>
          <a:ext cx="0" cy="16478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514350</xdr:colOff>
      <xdr:row>6</xdr:row>
      <xdr:rowOff>158115</xdr:rowOff>
    </xdr:from>
    <xdr:to>
      <xdr:col>17</xdr:col>
      <xdr:colOff>76200</xdr:colOff>
      <xdr:row>6</xdr:row>
      <xdr:rowOff>158115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59B1423-4B45-4259-933F-AB529BB11079}"/>
            </a:ext>
          </a:extLst>
        </xdr:cNvPr>
        <xdr:cNvCxnSpPr/>
      </xdr:nvCxnSpPr>
      <xdr:spPr>
        <a:xfrm flipH="1">
          <a:off x="11477625" y="1615440"/>
          <a:ext cx="35147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205740</xdr:colOff>
      <xdr:row>1</xdr:row>
      <xdr:rowOff>139065</xdr:rowOff>
    </xdr:from>
    <xdr:to>
      <xdr:col>7</xdr:col>
      <xdr:colOff>205740</xdr:colOff>
      <xdr:row>10</xdr:row>
      <xdr:rowOff>167640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93D41518-A047-4304-8DDA-818F1D1FE9FA}"/>
            </a:ext>
          </a:extLst>
        </xdr:cNvPr>
        <xdr:cNvCxnSpPr/>
      </xdr:nvCxnSpPr>
      <xdr:spPr>
        <a:xfrm flipV="1">
          <a:off x="7216140" y="691515"/>
          <a:ext cx="0" cy="1657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453390</xdr:colOff>
      <xdr:row>8</xdr:row>
      <xdr:rowOff>154305</xdr:rowOff>
    </xdr:from>
    <xdr:to>
      <xdr:col>11</xdr:col>
      <xdr:colOff>30480</xdr:colOff>
      <xdr:row>8</xdr:row>
      <xdr:rowOff>154305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142AB2CE-9BEF-42A3-B87E-E6CFBFCB9FE9}"/>
            </a:ext>
          </a:extLst>
        </xdr:cNvPr>
        <xdr:cNvCxnSpPr/>
      </xdr:nvCxnSpPr>
      <xdr:spPr>
        <a:xfrm flipH="1">
          <a:off x="6673215" y="1973580"/>
          <a:ext cx="352996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18</xdr:row>
      <xdr:rowOff>6667</xdr:rowOff>
    </xdr:from>
    <xdr:to>
      <xdr:col>11</xdr:col>
      <xdr:colOff>215265</xdr:colOff>
      <xdr:row>31</xdr:row>
      <xdr:rowOff>29527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3300FD-53E7-4BE7-8B51-6B83D672B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516255</xdr:colOff>
      <xdr:row>17</xdr:row>
      <xdr:rowOff>171450</xdr:rowOff>
    </xdr:from>
    <xdr:to>
      <xdr:col>17</xdr:col>
      <xdr:colOff>352425</xdr:colOff>
      <xdr:row>31</xdr:row>
      <xdr:rowOff>15240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E4F8240-5593-4FA2-923F-A15DC3EB9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300990</xdr:colOff>
      <xdr:row>18</xdr:row>
      <xdr:rowOff>474345</xdr:rowOff>
    </xdr:from>
    <xdr:to>
      <xdr:col>7</xdr:col>
      <xdr:colOff>300990</xdr:colOff>
      <xdr:row>27</xdr:row>
      <xdr:rowOff>150495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5ECA713-61B7-4179-A203-556C89A47EF5}"/>
            </a:ext>
          </a:extLst>
        </xdr:cNvPr>
        <xdr:cNvCxnSpPr/>
      </xdr:nvCxnSpPr>
      <xdr:spPr>
        <a:xfrm flipV="1">
          <a:off x="7311390" y="4103370"/>
          <a:ext cx="0" cy="1676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396240</xdr:colOff>
      <xdr:row>25</xdr:row>
      <xdr:rowOff>78105</xdr:rowOff>
    </xdr:from>
    <xdr:to>
      <xdr:col>10</xdr:col>
      <xdr:colOff>771525</xdr:colOff>
      <xdr:row>25</xdr:row>
      <xdr:rowOff>78105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811E835-CF77-42B6-8A21-13E1F19627F4}"/>
            </a:ext>
          </a:extLst>
        </xdr:cNvPr>
        <xdr:cNvCxnSpPr/>
      </xdr:nvCxnSpPr>
      <xdr:spPr>
        <a:xfrm flipH="1">
          <a:off x="6616065" y="5345430"/>
          <a:ext cx="353758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360045</xdr:colOff>
      <xdr:row>18</xdr:row>
      <xdr:rowOff>457200</xdr:rowOff>
    </xdr:from>
    <xdr:to>
      <xdr:col>13</xdr:col>
      <xdr:colOff>360045</xdr:colOff>
      <xdr:row>27</xdr:row>
      <xdr:rowOff>133350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D1A0CB93-9E80-4C6F-879A-3E667199CCD5}"/>
            </a:ext>
          </a:extLst>
        </xdr:cNvPr>
        <xdr:cNvCxnSpPr/>
      </xdr:nvCxnSpPr>
      <xdr:spPr>
        <a:xfrm flipV="1">
          <a:off x="12113895" y="4086225"/>
          <a:ext cx="0" cy="1676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438150</xdr:colOff>
      <xdr:row>21</xdr:row>
      <xdr:rowOff>121920</xdr:rowOff>
    </xdr:from>
    <xdr:to>
      <xdr:col>17</xdr:col>
      <xdr:colOff>19050</xdr:colOff>
      <xdr:row>21</xdr:row>
      <xdr:rowOff>121920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629B834E-6FA9-4374-A2E8-BF636A781056}"/>
            </a:ext>
          </a:extLst>
        </xdr:cNvPr>
        <xdr:cNvCxnSpPr/>
      </xdr:nvCxnSpPr>
      <xdr:spPr>
        <a:xfrm flipH="1">
          <a:off x="11401425" y="4665345"/>
          <a:ext cx="353377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788670</xdr:colOff>
      <xdr:row>0</xdr:row>
      <xdr:rowOff>153352</xdr:rowOff>
    </xdr:from>
    <xdr:to>
      <xdr:col>11</xdr:col>
      <xdr:colOff>621030</xdr:colOff>
      <xdr:row>12</xdr:row>
      <xdr:rowOff>180022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BA2E41-8098-089F-2E95-0D17F8BEA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0</xdr:row>
      <xdr:rowOff>152400</xdr:rowOff>
    </xdr:from>
    <xdr:to>
      <xdr:col>17</xdr:col>
      <xdr:colOff>634365</xdr:colOff>
      <xdr:row>12</xdr:row>
      <xdr:rowOff>173355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812DD7-5D6A-4B7E-BF49-9DCEE0C96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438150</xdr:colOff>
      <xdr:row>0</xdr:row>
      <xdr:rowOff>615315</xdr:rowOff>
    </xdr:from>
    <xdr:to>
      <xdr:col>7</xdr:col>
      <xdr:colOff>438150</xdr:colOff>
      <xdr:row>9</xdr:row>
      <xdr:rowOff>116205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125519C-029B-47AB-A5E8-D2DA0716054E}"/>
            </a:ext>
          </a:extLst>
        </xdr:cNvPr>
        <xdr:cNvCxnSpPr/>
      </xdr:nvCxnSpPr>
      <xdr:spPr>
        <a:xfrm flipV="1">
          <a:off x="7448550" y="615315"/>
          <a:ext cx="0" cy="16821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544830</xdr:colOff>
      <xdr:row>6</xdr:row>
      <xdr:rowOff>121920</xdr:rowOff>
    </xdr:from>
    <xdr:to>
      <xdr:col>11</xdr:col>
      <xdr:colOff>125730</xdr:colOff>
      <xdr:row>6</xdr:row>
      <xdr:rowOff>121920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0F19658-52B9-4C5D-B82E-4C68D99B6D93}"/>
            </a:ext>
          </a:extLst>
        </xdr:cNvPr>
        <xdr:cNvCxnSpPr/>
      </xdr:nvCxnSpPr>
      <xdr:spPr>
        <a:xfrm flipH="1">
          <a:off x="6764655" y="1760220"/>
          <a:ext cx="353377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363855</xdr:colOff>
      <xdr:row>0</xdr:row>
      <xdr:rowOff>678180</xdr:rowOff>
    </xdr:from>
    <xdr:to>
      <xdr:col>13</xdr:col>
      <xdr:colOff>367665</xdr:colOff>
      <xdr:row>8</xdr:row>
      <xdr:rowOff>83820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FE70CD80-42EA-4C53-9D9C-89002DDF0C4D}"/>
            </a:ext>
          </a:extLst>
        </xdr:cNvPr>
        <xdr:cNvCxnSpPr/>
      </xdr:nvCxnSpPr>
      <xdr:spPr>
        <a:xfrm flipV="1">
          <a:off x="12117705" y="678180"/>
          <a:ext cx="3810" cy="140589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424815</xdr:colOff>
      <xdr:row>5</xdr:row>
      <xdr:rowOff>100965</xdr:rowOff>
    </xdr:from>
    <xdr:to>
      <xdr:col>17</xdr:col>
      <xdr:colOff>5715</xdr:colOff>
      <xdr:row>5</xdr:row>
      <xdr:rowOff>100965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6EB8966-B452-4274-987A-D8CF032420CC}"/>
            </a:ext>
          </a:extLst>
        </xdr:cNvPr>
        <xdr:cNvCxnSpPr/>
      </xdr:nvCxnSpPr>
      <xdr:spPr>
        <a:xfrm flipH="1">
          <a:off x="11388090" y="1558290"/>
          <a:ext cx="353377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16</xdr:row>
      <xdr:rowOff>0</xdr:rowOff>
    </xdr:from>
    <xdr:to>
      <xdr:col>12</xdr:col>
      <xdr:colOff>59055</xdr:colOff>
      <xdr:row>29</xdr:row>
      <xdr:rowOff>17145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C7B1C66-1020-4FE6-88C9-E7D441E1F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782955</xdr:colOff>
      <xdr:row>16</xdr:row>
      <xdr:rowOff>476250</xdr:rowOff>
    </xdr:from>
    <xdr:to>
      <xdr:col>7</xdr:col>
      <xdr:colOff>782955</xdr:colOff>
      <xdr:row>25</xdr:row>
      <xdr:rowOff>161925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DDC8E23-A3A2-4EB0-BB56-61E7EE0B6960}"/>
            </a:ext>
          </a:extLst>
        </xdr:cNvPr>
        <xdr:cNvCxnSpPr/>
      </xdr:nvCxnSpPr>
      <xdr:spPr>
        <a:xfrm flipV="1">
          <a:off x="7793355" y="3924300"/>
          <a:ext cx="0" cy="16859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358140</xdr:colOff>
      <xdr:row>16</xdr:row>
      <xdr:rowOff>11430</xdr:rowOff>
    </xdr:from>
    <xdr:to>
      <xdr:col>18</xdr:col>
      <xdr:colOff>198120</xdr:colOff>
      <xdr:row>29</xdr:row>
      <xdr:rowOff>28575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220E28C-D95C-44CB-B2FF-9DA3C6FFA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15240</xdr:colOff>
      <xdr:row>16</xdr:row>
      <xdr:rowOff>506730</xdr:rowOff>
    </xdr:from>
    <xdr:to>
      <xdr:col>14</xdr:col>
      <xdr:colOff>15240</xdr:colOff>
      <xdr:row>26</xdr:row>
      <xdr:rowOff>9525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D9149A5-7871-45F1-8414-2171E3D4A6BB}"/>
            </a:ext>
          </a:extLst>
        </xdr:cNvPr>
        <xdr:cNvCxnSpPr/>
      </xdr:nvCxnSpPr>
      <xdr:spPr>
        <a:xfrm flipV="1">
          <a:off x="12559665" y="3954780"/>
          <a:ext cx="0" cy="16840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320040</xdr:colOff>
      <xdr:row>0</xdr:row>
      <xdr:rowOff>513397</xdr:rowOff>
    </xdr:from>
    <xdr:to>
      <xdr:col>13</xdr:col>
      <xdr:colOff>144780</xdr:colOff>
      <xdr:row>15</xdr:row>
      <xdr:rowOff>2857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D0928C-A71C-8105-940B-16C9DAD0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735330</xdr:colOff>
      <xdr:row>2</xdr:row>
      <xdr:rowOff>53340</xdr:rowOff>
    </xdr:from>
    <xdr:to>
      <xdr:col>8</xdr:col>
      <xdr:colOff>735330</xdr:colOff>
      <xdr:row>11</xdr:row>
      <xdr:rowOff>129540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2C2696-353F-0D2A-3E94-2FA240A8BCBD}"/>
            </a:ext>
          </a:extLst>
        </xdr:cNvPr>
        <xdr:cNvCxnSpPr/>
      </xdr:nvCxnSpPr>
      <xdr:spPr>
        <a:xfrm flipV="1">
          <a:off x="7059930" y="967740"/>
          <a:ext cx="0" cy="17049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3AFC-3A54-442F-AEE4-ECFE17A7CBB7}">
  <dimension ref="A1:L59"/>
  <sheetViews>
    <sheetView topLeftCell="A27" workbookViewId="0">
      <selection activeCell="C33" sqref="C33"/>
    </sheetView>
  </sheetViews>
  <sheetFormatPr baseColWidth="10" defaultRowHeight="14.4" x14ac:dyDescent="0.3"/>
  <cols>
    <col min="1" max="1" width="8.33203125" bestFit="1" customWidth="1"/>
  </cols>
  <sheetData>
    <row r="1" spans="1:12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2">
        <v>1</v>
      </c>
      <c r="B2" s="3">
        <v>45875</v>
      </c>
      <c r="C2" s="2">
        <v>76</v>
      </c>
      <c r="D2" s="2">
        <v>34</v>
      </c>
      <c r="E2" s="4">
        <f>(C2-D2)/C2</f>
        <v>0.55263157894736847</v>
      </c>
      <c r="F2" s="2">
        <v>39</v>
      </c>
      <c r="G2" s="4">
        <f>(C2-F2)/C2</f>
        <v>0.48684210526315791</v>
      </c>
      <c r="H2" s="2"/>
      <c r="I2" s="2"/>
      <c r="J2" s="2"/>
      <c r="K2" s="2"/>
      <c r="L2" s="2"/>
    </row>
    <row r="3" spans="1:12" x14ac:dyDescent="0.3">
      <c r="A3" s="2">
        <v>2</v>
      </c>
      <c r="B3" s="3">
        <v>45877</v>
      </c>
      <c r="C3" s="2">
        <v>79</v>
      </c>
      <c r="D3" s="2">
        <v>95</v>
      </c>
      <c r="E3" s="4">
        <f t="shared" ref="E3:G25" si="0">(C3-D3)/C3</f>
        <v>-0.20253164556962025</v>
      </c>
      <c r="F3" s="2">
        <v>74</v>
      </c>
      <c r="G3" s="4">
        <f t="shared" ref="G3:G25" si="1">(C3-F3)/C3</f>
        <v>6.3291139240506333E-2</v>
      </c>
      <c r="H3" s="2"/>
      <c r="I3" s="2"/>
      <c r="J3" s="2"/>
      <c r="K3" s="2"/>
      <c r="L3" s="2"/>
    </row>
    <row r="4" spans="1:12" x14ac:dyDescent="0.3">
      <c r="A4" s="2">
        <v>3</v>
      </c>
      <c r="B4" s="3">
        <v>45880</v>
      </c>
      <c r="C4" s="2">
        <v>88</v>
      </c>
      <c r="D4" s="2">
        <v>46</v>
      </c>
      <c r="E4" s="4">
        <f t="shared" si="0"/>
        <v>0.47727272727272729</v>
      </c>
      <c r="F4" s="2">
        <v>37</v>
      </c>
      <c r="G4" s="4">
        <f t="shared" si="1"/>
        <v>0.57954545454545459</v>
      </c>
      <c r="H4" s="2"/>
      <c r="I4" s="2"/>
      <c r="J4" s="2"/>
      <c r="K4" s="2"/>
      <c r="L4" s="2"/>
    </row>
    <row r="5" spans="1:12" x14ac:dyDescent="0.3">
      <c r="A5" s="2">
        <v>4</v>
      </c>
      <c r="B5" s="3">
        <v>45882</v>
      </c>
      <c r="C5" s="2">
        <v>70</v>
      </c>
      <c r="D5" s="2">
        <v>61</v>
      </c>
      <c r="E5" s="4">
        <f t="shared" si="0"/>
        <v>0.12857142857142856</v>
      </c>
      <c r="F5" s="2">
        <v>54</v>
      </c>
      <c r="G5" s="4">
        <f t="shared" si="1"/>
        <v>0.22857142857142856</v>
      </c>
      <c r="H5" s="2"/>
      <c r="I5" s="2"/>
      <c r="J5" s="2"/>
      <c r="K5" s="2"/>
      <c r="L5" s="2"/>
    </row>
    <row r="6" spans="1:12" x14ac:dyDescent="0.3">
      <c r="A6" s="2">
        <v>5</v>
      </c>
      <c r="B6" s="3">
        <v>45884</v>
      </c>
      <c r="C6" s="2">
        <v>61</v>
      </c>
      <c r="D6" s="2">
        <v>53</v>
      </c>
      <c r="E6" s="4">
        <f t="shared" si="0"/>
        <v>0.13114754098360656</v>
      </c>
      <c r="F6" s="2">
        <v>50</v>
      </c>
      <c r="G6" s="4">
        <f t="shared" si="1"/>
        <v>0.18032786885245902</v>
      </c>
      <c r="H6" s="2"/>
      <c r="I6" s="2"/>
      <c r="J6" s="2"/>
      <c r="K6" s="2"/>
      <c r="L6" s="2"/>
    </row>
    <row r="7" spans="1:12" x14ac:dyDescent="0.3">
      <c r="A7" s="2">
        <v>6</v>
      </c>
      <c r="B7" s="3">
        <v>45887</v>
      </c>
      <c r="C7" s="2">
        <v>45</v>
      </c>
      <c r="D7" s="2">
        <v>31</v>
      </c>
      <c r="E7" s="4">
        <f t="shared" si="0"/>
        <v>0.31111111111111112</v>
      </c>
      <c r="F7" s="2">
        <v>29</v>
      </c>
      <c r="G7" s="4">
        <f t="shared" si="1"/>
        <v>0.35555555555555557</v>
      </c>
      <c r="H7" s="2"/>
      <c r="I7" s="2"/>
      <c r="J7" s="2"/>
      <c r="K7" s="2"/>
      <c r="L7" s="2"/>
    </row>
    <row r="8" spans="1:12" x14ac:dyDescent="0.3">
      <c r="A8" s="2">
        <v>7</v>
      </c>
      <c r="B8" s="3">
        <v>45889</v>
      </c>
      <c r="C8" s="2">
        <v>74</v>
      </c>
      <c r="D8" s="2">
        <v>39</v>
      </c>
      <c r="E8" s="4">
        <f t="shared" si="0"/>
        <v>0.47297297297297297</v>
      </c>
      <c r="F8" s="2">
        <v>33</v>
      </c>
      <c r="G8" s="4">
        <f t="shared" si="1"/>
        <v>0.55405405405405406</v>
      </c>
      <c r="H8" s="2"/>
      <c r="I8" s="2"/>
      <c r="J8" s="2"/>
      <c r="K8" s="2"/>
      <c r="L8" s="2"/>
    </row>
    <row r="9" spans="1:12" x14ac:dyDescent="0.3">
      <c r="A9" s="2">
        <v>8</v>
      </c>
      <c r="B9" s="3">
        <v>45891</v>
      </c>
      <c r="C9" s="2">
        <v>77</v>
      </c>
      <c r="D9" s="2">
        <v>57</v>
      </c>
      <c r="E9" s="4">
        <f t="shared" si="0"/>
        <v>0.25974025974025972</v>
      </c>
      <c r="F9" s="2">
        <v>60</v>
      </c>
      <c r="G9" s="4">
        <f t="shared" si="1"/>
        <v>0.22077922077922077</v>
      </c>
      <c r="H9" s="2"/>
      <c r="I9" s="2"/>
      <c r="J9" s="2"/>
      <c r="K9" s="2"/>
      <c r="L9" s="2"/>
    </row>
    <row r="10" spans="1:12" x14ac:dyDescent="0.3">
      <c r="A10" s="2">
        <v>9</v>
      </c>
      <c r="B10" s="3">
        <v>45894</v>
      </c>
      <c r="C10" s="2">
        <v>68</v>
      </c>
      <c r="D10" s="2">
        <v>40</v>
      </c>
      <c r="E10" s="4">
        <f t="shared" si="0"/>
        <v>0.41176470588235292</v>
      </c>
      <c r="F10" s="2">
        <v>37</v>
      </c>
      <c r="G10" s="4">
        <f t="shared" si="1"/>
        <v>0.45588235294117646</v>
      </c>
      <c r="H10" s="2"/>
      <c r="I10" s="2"/>
      <c r="J10" s="2"/>
      <c r="K10" s="2"/>
      <c r="L10" s="2"/>
    </row>
    <row r="11" spans="1:12" x14ac:dyDescent="0.3">
      <c r="A11" s="2">
        <v>10</v>
      </c>
      <c r="B11" s="3">
        <v>45896</v>
      </c>
      <c r="C11" s="2">
        <v>75</v>
      </c>
      <c r="D11" s="2">
        <v>37</v>
      </c>
      <c r="E11" s="4">
        <f t="shared" si="0"/>
        <v>0.50666666666666671</v>
      </c>
      <c r="F11" s="2">
        <v>36</v>
      </c>
      <c r="G11" s="4">
        <f t="shared" si="1"/>
        <v>0.52</v>
      </c>
      <c r="H11" s="2"/>
      <c r="I11" s="2"/>
      <c r="J11" s="2"/>
      <c r="K11" s="2"/>
      <c r="L11" s="2"/>
    </row>
    <row r="12" spans="1:12" x14ac:dyDescent="0.3">
      <c r="A12" s="2">
        <v>11</v>
      </c>
      <c r="B12" s="3">
        <v>45898</v>
      </c>
      <c r="C12" s="2">
        <v>54</v>
      </c>
      <c r="D12" s="2">
        <v>46</v>
      </c>
      <c r="E12" s="4">
        <f t="shared" si="0"/>
        <v>0.14814814814814814</v>
      </c>
      <c r="F12" s="2">
        <v>34</v>
      </c>
      <c r="G12" s="4">
        <f t="shared" si="1"/>
        <v>0.37037037037037035</v>
      </c>
      <c r="H12" s="2"/>
      <c r="I12" s="2"/>
      <c r="J12" s="2"/>
      <c r="K12" s="2"/>
      <c r="L12" s="2"/>
    </row>
    <row r="13" spans="1:12" x14ac:dyDescent="0.3">
      <c r="A13" s="2">
        <v>12</v>
      </c>
      <c r="B13" s="3">
        <v>45901</v>
      </c>
      <c r="C13" s="2">
        <v>62</v>
      </c>
      <c r="D13" s="2">
        <v>23</v>
      </c>
      <c r="E13" s="4">
        <f t="shared" si="0"/>
        <v>0.62903225806451613</v>
      </c>
      <c r="F13" s="2">
        <v>19</v>
      </c>
      <c r="G13" s="4">
        <f t="shared" si="1"/>
        <v>0.69354838709677424</v>
      </c>
      <c r="H13" s="2"/>
      <c r="I13" s="2"/>
      <c r="J13" s="2"/>
      <c r="K13" s="2"/>
      <c r="L13" s="2"/>
    </row>
    <row r="14" spans="1:12" x14ac:dyDescent="0.3">
      <c r="A14" s="2">
        <v>13</v>
      </c>
      <c r="B14" s="3">
        <v>45903</v>
      </c>
      <c r="C14" s="2">
        <v>69</v>
      </c>
      <c r="D14" s="2">
        <v>54</v>
      </c>
      <c r="E14" s="4">
        <f t="shared" si="0"/>
        <v>0.21739130434782608</v>
      </c>
      <c r="F14" s="2">
        <v>26</v>
      </c>
      <c r="G14" s="4">
        <f t="shared" si="1"/>
        <v>0.62318840579710144</v>
      </c>
      <c r="H14" s="2"/>
      <c r="I14" s="2"/>
      <c r="J14" s="2"/>
      <c r="K14" s="2"/>
      <c r="L14" s="2"/>
    </row>
    <row r="15" spans="1:12" x14ac:dyDescent="0.3">
      <c r="A15" s="2">
        <v>14</v>
      </c>
      <c r="B15" s="3">
        <v>45905</v>
      </c>
      <c r="C15" s="2">
        <v>62</v>
      </c>
      <c r="D15" s="2">
        <v>31</v>
      </c>
      <c r="E15" s="4">
        <f t="shared" si="0"/>
        <v>0.5</v>
      </c>
      <c r="F15" s="2">
        <v>22</v>
      </c>
      <c r="G15" s="4">
        <f t="shared" si="1"/>
        <v>0.64516129032258063</v>
      </c>
      <c r="H15" s="2"/>
      <c r="I15" s="2"/>
      <c r="J15" s="2"/>
      <c r="K15" s="2"/>
      <c r="L15" s="2"/>
    </row>
    <row r="16" spans="1:12" x14ac:dyDescent="0.3">
      <c r="A16" s="2">
        <v>15</v>
      </c>
      <c r="B16" s="3">
        <v>45908</v>
      </c>
      <c r="C16" s="2">
        <v>60</v>
      </c>
      <c r="D16" s="2">
        <v>49</v>
      </c>
      <c r="E16" s="4">
        <f t="shared" si="0"/>
        <v>0.18333333333333332</v>
      </c>
      <c r="F16" s="2">
        <v>29</v>
      </c>
      <c r="G16" s="4">
        <f t="shared" si="1"/>
        <v>0.51666666666666672</v>
      </c>
      <c r="H16" s="2"/>
      <c r="I16" s="2"/>
      <c r="J16" s="2"/>
      <c r="K16" s="2"/>
      <c r="L16" s="2"/>
    </row>
    <row r="17" spans="1:12" x14ac:dyDescent="0.3">
      <c r="A17" s="2">
        <v>16</v>
      </c>
      <c r="B17" s="3">
        <v>45910</v>
      </c>
      <c r="C17" s="2">
        <v>50</v>
      </c>
      <c r="D17" s="2">
        <v>46</v>
      </c>
      <c r="E17" s="4">
        <f t="shared" si="0"/>
        <v>0.08</v>
      </c>
      <c r="F17" s="2">
        <v>28</v>
      </c>
      <c r="G17" s="4">
        <f t="shared" si="1"/>
        <v>0.44</v>
      </c>
      <c r="H17" s="2">
        <v>399</v>
      </c>
      <c r="I17" s="2">
        <v>186</v>
      </c>
      <c r="J17" s="4">
        <f t="shared" ref="J17:J25" si="2">(H17-I17)/H17</f>
        <v>0.53383458646616544</v>
      </c>
      <c r="K17" s="2">
        <v>56</v>
      </c>
      <c r="L17" s="4">
        <f t="shared" ref="L17:L25" si="3">(H17-K17)/H17</f>
        <v>0.85964912280701755</v>
      </c>
    </row>
    <row r="18" spans="1:12" x14ac:dyDescent="0.3">
      <c r="A18" s="2">
        <v>17</v>
      </c>
      <c r="B18" s="3">
        <v>45912</v>
      </c>
      <c r="C18" s="2">
        <v>60</v>
      </c>
      <c r="D18" s="2">
        <v>57</v>
      </c>
      <c r="E18" s="4">
        <f t="shared" si="0"/>
        <v>0.05</v>
      </c>
      <c r="F18" s="2">
        <v>40</v>
      </c>
      <c r="G18" s="4">
        <f t="shared" si="1"/>
        <v>0.33333333333333331</v>
      </c>
      <c r="H18" s="2"/>
      <c r="I18" s="2"/>
      <c r="J18" s="4"/>
      <c r="K18" s="2"/>
      <c r="L18" s="4"/>
    </row>
    <row r="19" spans="1:12" x14ac:dyDescent="0.3">
      <c r="A19" s="2">
        <v>18</v>
      </c>
      <c r="B19" s="3">
        <v>45917</v>
      </c>
      <c r="C19" s="2">
        <v>52</v>
      </c>
      <c r="D19" s="2">
        <v>36</v>
      </c>
      <c r="E19" s="4">
        <f t="shared" si="0"/>
        <v>0.30769230769230771</v>
      </c>
      <c r="F19" s="2">
        <v>22</v>
      </c>
      <c r="G19" s="4">
        <f t="shared" si="1"/>
        <v>0.57692307692307687</v>
      </c>
      <c r="H19" s="2"/>
      <c r="I19" s="2"/>
      <c r="J19" s="4"/>
      <c r="K19" s="2"/>
      <c r="L19" s="4"/>
    </row>
    <row r="20" spans="1:12" x14ac:dyDescent="0.3">
      <c r="A20" s="2">
        <v>19</v>
      </c>
      <c r="B20" s="3">
        <v>45919</v>
      </c>
      <c r="C20" s="2">
        <v>73</v>
      </c>
      <c r="D20" s="2">
        <v>32</v>
      </c>
      <c r="E20" s="4">
        <f t="shared" si="0"/>
        <v>0.56164383561643838</v>
      </c>
      <c r="F20" s="2">
        <v>40</v>
      </c>
      <c r="G20" s="4">
        <f t="shared" si="1"/>
        <v>0.45205479452054792</v>
      </c>
      <c r="H20" s="2"/>
      <c r="I20" s="2"/>
      <c r="J20" s="4"/>
      <c r="K20" s="2"/>
      <c r="L20" s="4"/>
    </row>
    <row r="21" spans="1:12" x14ac:dyDescent="0.3">
      <c r="A21" s="2">
        <v>20</v>
      </c>
      <c r="B21" s="3">
        <v>45922</v>
      </c>
      <c r="C21" s="2">
        <v>67</v>
      </c>
      <c r="D21" s="2">
        <v>50</v>
      </c>
      <c r="E21" s="4">
        <f t="shared" si="0"/>
        <v>0.2537313432835821</v>
      </c>
      <c r="F21" s="2">
        <v>51</v>
      </c>
      <c r="G21" s="4">
        <f t="shared" si="1"/>
        <v>0.23880597014925373</v>
      </c>
      <c r="H21" s="2"/>
      <c r="I21" s="2"/>
      <c r="J21" s="4"/>
      <c r="K21" s="2"/>
      <c r="L21" s="4"/>
    </row>
    <row r="22" spans="1:12" x14ac:dyDescent="0.3">
      <c r="A22" s="2">
        <v>21</v>
      </c>
      <c r="B22" s="3">
        <v>45937</v>
      </c>
      <c r="C22" s="2">
        <v>61</v>
      </c>
      <c r="D22" s="2">
        <v>35</v>
      </c>
      <c r="E22" s="4">
        <f t="shared" si="0"/>
        <v>0.42622950819672129</v>
      </c>
      <c r="F22" s="2">
        <v>26</v>
      </c>
      <c r="G22" s="4">
        <f t="shared" si="1"/>
        <v>0.57377049180327866</v>
      </c>
      <c r="H22" s="2">
        <v>291</v>
      </c>
      <c r="I22" s="2">
        <v>170</v>
      </c>
      <c r="J22" s="4">
        <f t="shared" si="2"/>
        <v>0.41580756013745707</v>
      </c>
      <c r="K22" s="2">
        <v>82</v>
      </c>
      <c r="L22" s="4">
        <f t="shared" si="3"/>
        <v>0.71821305841924399</v>
      </c>
    </row>
    <row r="23" spans="1:12" x14ac:dyDescent="0.3">
      <c r="A23" s="2">
        <v>22</v>
      </c>
      <c r="B23" s="3">
        <v>45943</v>
      </c>
      <c r="C23" s="2">
        <v>60</v>
      </c>
      <c r="D23" s="2">
        <v>31</v>
      </c>
      <c r="E23" s="4">
        <f t="shared" si="0"/>
        <v>0.48333333333333334</v>
      </c>
      <c r="F23" s="2">
        <v>22</v>
      </c>
      <c r="G23" s="4">
        <f t="shared" si="1"/>
        <v>0.6333333333333333</v>
      </c>
      <c r="H23" s="2">
        <v>542</v>
      </c>
      <c r="I23" s="2">
        <v>118</v>
      </c>
      <c r="J23" s="4">
        <f t="shared" si="2"/>
        <v>0.78228782287822873</v>
      </c>
      <c r="K23" s="2">
        <v>59</v>
      </c>
      <c r="L23" s="4">
        <f t="shared" si="3"/>
        <v>0.89114391143911442</v>
      </c>
    </row>
    <row r="24" spans="1:12" x14ac:dyDescent="0.3">
      <c r="A24" s="2">
        <v>23</v>
      </c>
      <c r="B24" s="3">
        <v>45951</v>
      </c>
      <c r="C24" s="2">
        <v>74</v>
      </c>
      <c r="D24" s="2">
        <v>48</v>
      </c>
      <c r="E24" s="4">
        <f t="shared" si="0"/>
        <v>0.35135135135135137</v>
      </c>
      <c r="F24" s="2">
        <v>30</v>
      </c>
      <c r="G24" s="4">
        <f t="shared" si="1"/>
        <v>0.59459459459459463</v>
      </c>
      <c r="H24" s="2">
        <v>371</v>
      </c>
      <c r="I24" s="2">
        <v>210</v>
      </c>
      <c r="J24" s="4">
        <f t="shared" si="2"/>
        <v>0.43396226415094341</v>
      </c>
      <c r="K24" s="2">
        <v>53</v>
      </c>
      <c r="L24" s="4">
        <f t="shared" si="3"/>
        <v>0.8571428571428571</v>
      </c>
    </row>
    <row r="25" spans="1:12" x14ac:dyDescent="0.3">
      <c r="A25" s="2">
        <v>24</v>
      </c>
      <c r="B25" s="3">
        <v>45958</v>
      </c>
      <c r="C25" s="2">
        <v>82</v>
      </c>
      <c r="D25" s="2">
        <v>52</v>
      </c>
      <c r="E25" s="4">
        <f t="shared" si="0"/>
        <v>0.36585365853658536</v>
      </c>
      <c r="F25" s="2">
        <v>35</v>
      </c>
      <c r="G25" s="4">
        <f t="shared" si="1"/>
        <v>0.57317073170731703</v>
      </c>
      <c r="H25" s="2">
        <v>517</v>
      </c>
      <c r="I25" s="2">
        <v>185</v>
      </c>
      <c r="J25" s="4">
        <f t="shared" si="2"/>
        <v>0.64216634429400388</v>
      </c>
      <c r="K25" s="2">
        <v>65</v>
      </c>
      <c r="L25" s="4">
        <f t="shared" si="3"/>
        <v>0.87427466150870403</v>
      </c>
    </row>
    <row r="27" spans="1:12" ht="57.6" x14ac:dyDescent="0.3">
      <c r="A27" s="1" t="s">
        <v>12</v>
      </c>
      <c r="B27" s="1" t="s">
        <v>1</v>
      </c>
      <c r="C27" s="1" t="s">
        <v>13</v>
      </c>
      <c r="D27" s="1" t="s">
        <v>14</v>
      </c>
      <c r="E27" s="1" t="s">
        <v>15</v>
      </c>
    </row>
    <row r="28" spans="1:12" x14ac:dyDescent="0.3">
      <c r="A28" s="2">
        <v>1</v>
      </c>
      <c r="B28" s="3">
        <v>45875</v>
      </c>
      <c r="C28" s="2">
        <v>0</v>
      </c>
      <c r="D28" s="2">
        <v>3</v>
      </c>
      <c r="E28" s="2">
        <v>1</v>
      </c>
    </row>
    <row r="29" spans="1:12" x14ac:dyDescent="0.3">
      <c r="A29" s="2">
        <v>2</v>
      </c>
      <c r="B29" s="3">
        <v>45877</v>
      </c>
      <c r="C29" s="2">
        <v>0</v>
      </c>
      <c r="D29" s="2">
        <v>0</v>
      </c>
      <c r="E29" s="2">
        <v>1</v>
      </c>
    </row>
    <row r="30" spans="1:12" x14ac:dyDescent="0.3">
      <c r="A30" s="2">
        <v>3</v>
      </c>
      <c r="B30" s="3">
        <v>45880</v>
      </c>
      <c r="C30" s="2">
        <v>0</v>
      </c>
      <c r="D30" s="2">
        <v>0</v>
      </c>
      <c r="E30" s="2">
        <v>1</v>
      </c>
    </row>
    <row r="31" spans="1:12" x14ac:dyDescent="0.3">
      <c r="A31" s="2">
        <v>4</v>
      </c>
      <c r="B31" s="3">
        <v>45882</v>
      </c>
      <c r="C31" s="2">
        <v>0</v>
      </c>
      <c r="D31" s="2">
        <v>0</v>
      </c>
      <c r="E31" s="2">
        <v>1.25</v>
      </c>
    </row>
    <row r="32" spans="1:12" x14ac:dyDescent="0.3">
      <c r="A32" s="2">
        <v>5</v>
      </c>
      <c r="B32" s="3">
        <v>45884</v>
      </c>
      <c r="C32" s="2">
        <v>0</v>
      </c>
      <c r="D32" s="2">
        <v>0</v>
      </c>
      <c r="E32" s="2">
        <v>1</v>
      </c>
    </row>
    <row r="33" spans="1:5" x14ac:dyDescent="0.3">
      <c r="A33" s="2">
        <v>6</v>
      </c>
      <c r="B33" s="3">
        <v>45887</v>
      </c>
      <c r="C33" s="2">
        <v>0</v>
      </c>
      <c r="D33" s="2">
        <v>0</v>
      </c>
      <c r="E33" s="2">
        <v>0.3</v>
      </c>
    </row>
    <row r="34" spans="1:5" x14ac:dyDescent="0.3">
      <c r="A34" s="2">
        <v>7</v>
      </c>
      <c r="B34" s="3">
        <v>45889</v>
      </c>
      <c r="C34" s="2">
        <v>0</v>
      </c>
      <c r="D34" s="2">
        <v>0</v>
      </c>
      <c r="E34" s="2">
        <v>1</v>
      </c>
    </row>
    <row r="35" spans="1:5" x14ac:dyDescent="0.3">
      <c r="A35" s="2">
        <v>8</v>
      </c>
      <c r="B35" s="3">
        <v>45891</v>
      </c>
      <c r="C35" s="2">
        <v>0</v>
      </c>
      <c r="D35" s="2">
        <v>0</v>
      </c>
      <c r="E35" s="2">
        <v>1</v>
      </c>
    </row>
    <row r="36" spans="1:5" x14ac:dyDescent="0.3">
      <c r="A36" s="2">
        <v>9</v>
      </c>
      <c r="B36" s="3">
        <v>45894</v>
      </c>
      <c r="C36" s="2">
        <v>0</v>
      </c>
      <c r="D36" s="2">
        <v>0</v>
      </c>
      <c r="E36" s="2">
        <v>1.5</v>
      </c>
    </row>
    <row r="37" spans="1:5" x14ac:dyDescent="0.3">
      <c r="A37" s="2">
        <v>10</v>
      </c>
      <c r="B37" s="3">
        <v>45896</v>
      </c>
      <c r="C37" s="2">
        <v>0</v>
      </c>
      <c r="D37" s="2">
        <v>0</v>
      </c>
      <c r="E37" s="2">
        <v>3</v>
      </c>
    </row>
    <row r="38" spans="1:5" x14ac:dyDescent="0.3">
      <c r="A38" s="2">
        <v>11</v>
      </c>
      <c r="B38" s="3">
        <v>45898</v>
      </c>
      <c r="C38" s="2">
        <v>0</v>
      </c>
      <c r="D38" s="2">
        <v>2.25</v>
      </c>
      <c r="E38" s="2">
        <v>3</v>
      </c>
    </row>
    <row r="39" spans="1:5" x14ac:dyDescent="0.3">
      <c r="A39" s="2">
        <v>12</v>
      </c>
      <c r="B39" s="3">
        <v>45901</v>
      </c>
      <c r="C39" s="2">
        <v>0</v>
      </c>
      <c r="D39" s="2">
        <v>2.25</v>
      </c>
      <c r="E39" s="2">
        <v>3</v>
      </c>
    </row>
    <row r="40" spans="1:5" x14ac:dyDescent="0.3">
      <c r="A40" s="2">
        <v>13</v>
      </c>
      <c r="B40" s="3">
        <v>45903</v>
      </c>
      <c r="C40" s="2">
        <v>0</v>
      </c>
      <c r="D40" s="2">
        <v>2.25</v>
      </c>
      <c r="E40" s="2">
        <v>3</v>
      </c>
    </row>
    <row r="41" spans="1:5" x14ac:dyDescent="0.3">
      <c r="A41" s="2">
        <v>14</v>
      </c>
      <c r="B41" s="3">
        <v>45905</v>
      </c>
      <c r="C41" s="2">
        <v>0</v>
      </c>
      <c r="D41" s="2">
        <v>3</v>
      </c>
      <c r="E41" s="2">
        <v>3</v>
      </c>
    </row>
    <row r="42" spans="1:5" x14ac:dyDescent="0.3">
      <c r="A42" s="2">
        <v>15</v>
      </c>
      <c r="B42" s="3">
        <v>45908</v>
      </c>
      <c r="C42" s="2">
        <v>0</v>
      </c>
      <c r="D42" s="2">
        <v>3</v>
      </c>
      <c r="E42" s="2">
        <v>3</v>
      </c>
    </row>
    <row r="44" spans="1:5" ht="57.6" x14ac:dyDescent="0.3">
      <c r="A44" s="1" t="s">
        <v>12</v>
      </c>
      <c r="B44" s="1" t="s">
        <v>1</v>
      </c>
      <c r="C44" s="1" t="s">
        <v>16</v>
      </c>
      <c r="D44" s="1" t="s">
        <v>17</v>
      </c>
      <c r="E44" s="1" t="s">
        <v>18</v>
      </c>
    </row>
    <row r="45" spans="1:5" x14ac:dyDescent="0.3">
      <c r="A45" s="2">
        <v>1</v>
      </c>
      <c r="B45" s="3">
        <v>45875</v>
      </c>
      <c r="C45" s="2">
        <v>0</v>
      </c>
      <c r="D45" s="2">
        <v>15</v>
      </c>
      <c r="E45" s="2">
        <v>7.5</v>
      </c>
    </row>
    <row r="46" spans="1:5" x14ac:dyDescent="0.3">
      <c r="A46" s="2">
        <v>2</v>
      </c>
      <c r="B46" s="3">
        <v>45877</v>
      </c>
      <c r="C46" s="2">
        <v>0</v>
      </c>
      <c r="D46" s="2">
        <v>0</v>
      </c>
      <c r="E46" s="2">
        <v>2</v>
      </c>
    </row>
    <row r="47" spans="1:5" x14ac:dyDescent="0.3">
      <c r="A47" s="2">
        <v>3</v>
      </c>
      <c r="B47" s="3">
        <v>45880</v>
      </c>
      <c r="C47" s="2">
        <v>0</v>
      </c>
      <c r="D47" s="2">
        <v>0</v>
      </c>
      <c r="E47" s="2">
        <v>2</v>
      </c>
    </row>
    <row r="48" spans="1:5" x14ac:dyDescent="0.3">
      <c r="A48" s="2">
        <v>4</v>
      </c>
      <c r="B48" s="3">
        <v>45882</v>
      </c>
      <c r="C48" s="2">
        <v>0</v>
      </c>
      <c r="D48" s="2">
        <v>0</v>
      </c>
      <c r="E48" s="2">
        <v>2</v>
      </c>
    </row>
    <row r="49" spans="1:5" x14ac:dyDescent="0.3">
      <c r="A49" s="2">
        <v>5</v>
      </c>
      <c r="B49" s="3">
        <v>45884</v>
      </c>
      <c r="C49" s="2">
        <v>0</v>
      </c>
      <c r="D49" s="2">
        <v>0</v>
      </c>
      <c r="E49" s="2">
        <v>2</v>
      </c>
    </row>
    <row r="50" spans="1:5" x14ac:dyDescent="0.3">
      <c r="A50" s="2">
        <v>6</v>
      </c>
      <c r="B50" s="3">
        <v>45887</v>
      </c>
      <c r="C50" s="2">
        <v>0</v>
      </c>
      <c r="D50" s="2">
        <v>0</v>
      </c>
      <c r="E50" s="2">
        <v>1</v>
      </c>
    </row>
    <row r="51" spans="1:5" x14ac:dyDescent="0.3">
      <c r="A51" s="2">
        <v>7</v>
      </c>
      <c r="B51" s="3">
        <v>45889</v>
      </c>
      <c r="C51" s="2">
        <v>0</v>
      </c>
      <c r="D51" s="2">
        <v>0</v>
      </c>
      <c r="E51" s="2">
        <v>2</v>
      </c>
    </row>
    <row r="52" spans="1:5" x14ac:dyDescent="0.3">
      <c r="A52" s="2">
        <v>8</v>
      </c>
      <c r="B52" s="3">
        <v>45891</v>
      </c>
      <c r="C52" s="2">
        <v>0</v>
      </c>
      <c r="D52" s="2">
        <v>0</v>
      </c>
      <c r="E52" s="2">
        <v>2</v>
      </c>
    </row>
    <row r="53" spans="1:5" x14ac:dyDescent="0.3">
      <c r="A53" s="2">
        <v>9</v>
      </c>
      <c r="B53" s="3">
        <v>45894</v>
      </c>
      <c r="C53" s="2">
        <v>0</v>
      </c>
      <c r="D53" s="2">
        <v>0</v>
      </c>
      <c r="E53" s="2">
        <v>2</v>
      </c>
    </row>
    <row r="54" spans="1:5" x14ac:dyDescent="0.3">
      <c r="A54" s="2">
        <v>10</v>
      </c>
      <c r="B54" s="3">
        <v>45896</v>
      </c>
      <c r="C54" s="2">
        <v>0</v>
      </c>
      <c r="D54" s="2">
        <v>0</v>
      </c>
      <c r="E54" s="2">
        <v>35</v>
      </c>
    </row>
    <row r="55" spans="1:5" x14ac:dyDescent="0.3">
      <c r="A55" s="2">
        <v>11</v>
      </c>
      <c r="B55" s="3">
        <v>45898</v>
      </c>
      <c r="C55" s="2">
        <v>0</v>
      </c>
      <c r="D55" s="2">
        <v>7.5</v>
      </c>
      <c r="E55" s="2">
        <v>35</v>
      </c>
    </row>
    <row r="56" spans="1:5" x14ac:dyDescent="0.3">
      <c r="A56" s="2">
        <v>12</v>
      </c>
      <c r="B56" s="3">
        <v>45901</v>
      </c>
      <c r="C56" s="2">
        <v>0</v>
      </c>
      <c r="D56" s="2">
        <v>2</v>
      </c>
      <c r="E56" s="2">
        <v>15</v>
      </c>
    </row>
    <row r="57" spans="1:5" x14ac:dyDescent="0.3">
      <c r="A57" s="2">
        <v>13</v>
      </c>
      <c r="B57" s="3">
        <v>45903</v>
      </c>
      <c r="C57" s="2">
        <v>0</v>
      </c>
      <c r="D57" s="2">
        <v>2</v>
      </c>
      <c r="E57" s="2">
        <v>50</v>
      </c>
    </row>
    <row r="58" spans="1:5" x14ac:dyDescent="0.3">
      <c r="A58" s="2">
        <v>14</v>
      </c>
      <c r="B58" s="3">
        <v>45905</v>
      </c>
      <c r="C58" s="2">
        <v>0</v>
      </c>
      <c r="D58" s="2">
        <v>10</v>
      </c>
      <c r="E58" s="2">
        <v>50</v>
      </c>
    </row>
    <row r="59" spans="1:5" x14ac:dyDescent="0.3">
      <c r="A59" s="2">
        <v>15</v>
      </c>
      <c r="B59" s="3">
        <v>45908</v>
      </c>
      <c r="C59" s="2">
        <v>0</v>
      </c>
      <c r="D59" s="2">
        <v>20</v>
      </c>
      <c r="E59" s="2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6B84-A243-4E13-818B-84C72A6B0B28}">
  <dimension ref="A1:H36"/>
  <sheetViews>
    <sheetView topLeftCell="A6" workbookViewId="0">
      <selection activeCell="K19" sqref="K19"/>
    </sheetView>
  </sheetViews>
  <sheetFormatPr baseColWidth="10" defaultRowHeight="14.4" x14ac:dyDescent="0.3"/>
  <cols>
    <col min="1" max="1" width="49.6640625" bestFit="1" customWidth="1"/>
    <col min="8" max="8" width="12.109375" bestFit="1" customWidth="1"/>
  </cols>
  <sheetData>
    <row r="1" spans="1:8" ht="43.2" x14ac:dyDescent="0.3">
      <c r="A1" s="12" t="s">
        <v>75</v>
      </c>
      <c r="B1" s="13"/>
      <c r="C1" s="14"/>
      <c r="D1" s="14"/>
      <c r="E1" s="15" t="s">
        <v>76</v>
      </c>
      <c r="F1" s="16" t="s">
        <v>77</v>
      </c>
      <c r="G1" s="16" t="s">
        <v>78</v>
      </c>
      <c r="H1" s="14"/>
    </row>
    <row r="2" spans="1:8" x14ac:dyDescent="0.3">
      <c r="A2" s="17" t="s">
        <v>79</v>
      </c>
      <c r="B2" s="18">
        <v>350</v>
      </c>
      <c r="C2" s="14"/>
      <c r="D2" s="14"/>
      <c r="E2" s="15">
        <v>0.2</v>
      </c>
      <c r="F2" s="19">
        <v>12</v>
      </c>
      <c r="G2" s="20">
        <v>7.0000000000000007E-2</v>
      </c>
      <c r="H2" s="14"/>
    </row>
    <row r="3" spans="1:8" x14ac:dyDescent="0.3">
      <c r="A3" s="17" t="s">
        <v>80</v>
      </c>
      <c r="B3" s="18">
        <v>35</v>
      </c>
      <c r="C3" s="14"/>
      <c r="D3" s="14"/>
      <c r="E3" s="15">
        <v>0.3</v>
      </c>
      <c r="F3" s="19">
        <v>13</v>
      </c>
      <c r="G3" s="20">
        <v>0.1</v>
      </c>
      <c r="H3" s="14"/>
    </row>
    <row r="4" spans="1:8" x14ac:dyDescent="0.3">
      <c r="A4" s="17" t="s">
        <v>81</v>
      </c>
      <c r="B4" s="18">
        <v>60</v>
      </c>
      <c r="C4" s="14"/>
      <c r="D4" s="14"/>
      <c r="E4" s="15">
        <v>0.4</v>
      </c>
      <c r="F4" s="19">
        <v>15</v>
      </c>
      <c r="G4" s="20">
        <v>0.12</v>
      </c>
      <c r="H4" s="14"/>
    </row>
    <row r="5" spans="1:8" x14ac:dyDescent="0.3">
      <c r="A5" s="17" t="s">
        <v>82</v>
      </c>
      <c r="B5" s="18">
        <v>20</v>
      </c>
      <c r="C5" s="14"/>
      <c r="D5" s="14"/>
      <c r="E5" s="15">
        <v>0.5</v>
      </c>
      <c r="F5" s="19">
        <v>18</v>
      </c>
      <c r="G5" s="20">
        <v>0.14000000000000001</v>
      </c>
      <c r="H5" s="14"/>
    </row>
    <row r="6" spans="1:8" x14ac:dyDescent="0.3">
      <c r="A6" s="17" t="s">
        <v>83</v>
      </c>
      <c r="B6" s="18">
        <f>B4-B5</f>
        <v>40</v>
      </c>
      <c r="C6" s="14"/>
      <c r="D6" s="14"/>
      <c r="E6" s="14"/>
      <c r="F6" s="14"/>
      <c r="G6" s="14"/>
      <c r="H6" s="14"/>
    </row>
    <row r="7" spans="1:8" x14ac:dyDescent="0.3">
      <c r="A7" s="17" t="s">
        <v>84</v>
      </c>
      <c r="B7" s="18">
        <f>(B2/100)*5</f>
        <v>17.5</v>
      </c>
      <c r="C7" s="14"/>
      <c r="D7" s="14"/>
      <c r="E7" s="21"/>
      <c r="F7" s="21"/>
      <c r="G7" s="14"/>
      <c r="H7" s="14"/>
    </row>
    <row r="8" spans="1:8" x14ac:dyDescent="0.3">
      <c r="A8" s="17" t="s">
        <v>85</v>
      </c>
      <c r="B8" s="18">
        <f>B6-B7</f>
        <v>22.5</v>
      </c>
      <c r="C8" s="14"/>
      <c r="D8" s="14"/>
      <c r="E8" s="21"/>
      <c r="F8" s="21"/>
      <c r="G8" s="14"/>
      <c r="H8" s="14"/>
    </row>
    <row r="9" spans="1:8" x14ac:dyDescent="0.3">
      <c r="A9" s="17" t="s">
        <v>86</v>
      </c>
      <c r="B9" s="22">
        <f>B8/(B2-B3)</f>
        <v>7.1428571428571425E-2</v>
      </c>
      <c r="C9" s="14"/>
      <c r="D9" s="14"/>
      <c r="E9" s="14"/>
      <c r="F9" s="14"/>
      <c r="G9" s="14"/>
      <c r="H9" s="14"/>
    </row>
    <row r="10" spans="1:8" x14ac:dyDescent="0.3">
      <c r="A10" s="17" t="s">
        <v>87</v>
      </c>
      <c r="B10" s="22">
        <v>19.87</v>
      </c>
      <c r="C10" s="14"/>
      <c r="D10" s="14"/>
      <c r="E10" s="14"/>
      <c r="F10" s="14"/>
      <c r="G10" s="14"/>
      <c r="H10" s="14"/>
    </row>
    <row r="11" spans="1:8" x14ac:dyDescent="0.3">
      <c r="A11" s="17" t="s">
        <v>88</v>
      </c>
      <c r="B11" s="22">
        <v>4.04</v>
      </c>
      <c r="C11" s="14"/>
      <c r="D11" s="14"/>
      <c r="E11" s="14"/>
      <c r="F11" s="14"/>
      <c r="G11" s="14"/>
      <c r="H11" s="14"/>
    </row>
    <row r="12" spans="1:8" ht="15" thickBot="1" x14ac:dyDescent="0.35">
      <c r="A12" s="23" t="s">
        <v>89</v>
      </c>
      <c r="B12" s="24">
        <f>B11/B10</f>
        <v>0.20332159033719174</v>
      </c>
      <c r="C12" s="14"/>
      <c r="D12" s="14"/>
      <c r="E12" s="14"/>
      <c r="F12" s="14"/>
      <c r="G12" s="14"/>
      <c r="H12" s="14"/>
    </row>
    <row r="13" spans="1:8" ht="15" thickBot="1" x14ac:dyDescent="0.35">
      <c r="A13" s="14"/>
      <c r="B13" s="25"/>
      <c r="C13" s="14"/>
      <c r="D13" s="14"/>
      <c r="E13" s="14"/>
      <c r="F13" s="14"/>
      <c r="G13" s="14"/>
      <c r="H13" s="14"/>
    </row>
    <row r="14" spans="1:8" ht="43.2" x14ac:dyDescent="0.3">
      <c r="A14" s="12" t="s">
        <v>45</v>
      </c>
      <c r="B14" s="13"/>
      <c r="C14" s="14"/>
      <c r="D14" s="14"/>
      <c r="E14" s="15" t="s">
        <v>76</v>
      </c>
      <c r="F14" s="16" t="s">
        <v>77</v>
      </c>
      <c r="G14" s="16" t="s">
        <v>90</v>
      </c>
      <c r="H14" s="16" t="s">
        <v>91</v>
      </c>
    </row>
    <row r="15" spans="1:8" x14ac:dyDescent="0.3">
      <c r="A15" s="17" t="s">
        <v>92</v>
      </c>
      <c r="B15" s="18">
        <v>424</v>
      </c>
      <c r="C15" s="14"/>
      <c r="D15" s="14"/>
      <c r="E15" s="15">
        <v>0.2</v>
      </c>
      <c r="F15" s="19">
        <v>12</v>
      </c>
      <c r="G15" s="20">
        <v>7.0000000000000007E-2</v>
      </c>
      <c r="H15" s="20">
        <f>G15*($B$24/$B$9)</f>
        <v>0.10641551246537394</v>
      </c>
    </row>
    <row r="16" spans="1:8" x14ac:dyDescent="0.3">
      <c r="A16" s="17" t="s">
        <v>93</v>
      </c>
      <c r="B16" s="18">
        <f>B15/2</f>
        <v>212</v>
      </c>
      <c r="C16" s="14"/>
      <c r="D16" s="14"/>
      <c r="E16" s="15">
        <v>0.3</v>
      </c>
      <c r="F16" s="19">
        <v>13</v>
      </c>
      <c r="G16" s="20">
        <v>0.1</v>
      </c>
      <c r="H16" s="20">
        <f t="shared" ref="H16:H18" si="0">G16*($B$24/$B$9)</f>
        <v>0.15202216066481991</v>
      </c>
    </row>
    <row r="17" spans="1:8" x14ac:dyDescent="0.3">
      <c r="A17" s="17" t="s">
        <v>94</v>
      </c>
      <c r="B17" s="18">
        <v>63</v>
      </c>
      <c r="C17" s="14"/>
      <c r="D17" s="14"/>
      <c r="E17" s="15">
        <v>0.4</v>
      </c>
      <c r="F17" s="19">
        <v>15</v>
      </c>
      <c r="G17" s="20">
        <v>0.12</v>
      </c>
      <c r="H17" s="20">
        <f t="shared" si="0"/>
        <v>0.18242659279778389</v>
      </c>
    </row>
    <row r="18" spans="1:8" x14ac:dyDescent="0.3">
      <c r="A18" s="17" t="s">
        <v>95</v>
      </c>
      <c r="B18" s="18">
        <f>B17/2</f>
        <v>31.5</v>
      </c>
      <c r="C18" s="14"/>
      <c r="D18" s="14"/>
      <c r="E18" s="15">
        <v>0.5</v>
      </c>
      <c r="F18" s="19">
        <v>18</v>
      </c>
      <c r="G18" s="20">
        <v>0.14000000000000001</v>
      </c>
      <c r="H18" s="20">
        <f t="shared" si="0"/>
        <v>0.21283102493074788</v>
      </c>
    </row>
    <row r="19" spans="1:8" x14ac:dyDescent="0.3">
      <c r="A19" s="17" t="s">
        <v>96</v>
      </c>
      <c r="B19" s="18">
        <v>66.599999999999994</v>
      </c>
      <c r="C19" s="14"/>
      <c r="D19" s="14"/>
      <c r="E19" s="14"/>
      <c r="F19" s="14"/>
      <c r="G19" s="14"/>
      <c r="H19" s="14"/>
    </row>
    <row r="20" spans="1:8" x14ac:dyDescent="0.3">
      <c r="A20" s="17" t="s">
        <v>97</v>
      </c>
      <c r="B20" s="18">
        <v>36.4</v>
      </c>
      <c r="C20" s="14"/>
      <c r="D20" s="14"/>
      <c r="E20" s="14"/>
      <c r="F20" s="14"/>
      <c r="G20" s="14"/>
      <c r="H20" s="14"/>
    </row>
    <row r="21" spans="1:8" x14ac:dyDescent="0.3">
      <c r="A21" s="17" t="s">
        <v>98</v>
      </c>
      <c r="B21" s="18">
        <f>B19-B20</f>
        <v>30.199999999999996</v>
      </c>
      <c r="C21" s="14"/>
      <c r="D21" s="14"/>
      <c r="E21" s="14"/>
      <c r="F21" s="14"/>
      <c r="G21" s="14"/>
      <c r="H21" s="14"/>
    </row>
    <row r="22" spans="1:8" x14ac:dyDescent="0.3">
      <c r="A22" s="17" t="s">
        <v>84</v>
      </c>
      <c r="B22" s="18">
        <f>(B16/100)*5</f>
        <v>10.600000000000001</v>
      </c>
      <c r="C22" s="14"/>
      <c r="D22" s="14"/>
      <c r="E22" s="14"/>
      <c r="F22" s="14"/>
      <c r="G22" s="14"/>
      <c r="H22" s="14"/>
    </row>
    <row r="23" spans="1:8" x14ac:dyDescent="0.3">
      <c r="A23" s="17" t="s">
        <v>85</v>
      </c>
      <c r="B23" s="18">
        <f>B21-B22</f>
        <v>19.599999999999994</v>
      </c>
      <c r="C23" s="14"/>
      <c r="D23" s="14"/>
      <c r="E23" s="14"/>
      <c r="F23" s="14"/>
      <c r="G23" s="14"/>
      <c r="H23" s="14"/>
    </row>
    <row r="24" spans="1:8" ht="15" thickBot="1" x14ac:dyDescent="0.35">
      <c r="A24" s="23" t="s">
        <v>86</v>
      </c>
      <c r="B24" s="24">
        <f>B23/(B16-B18)</f>
        <v>0.1085872576177285</v>
      </c>
      <c r="C24" s="14"/>
      <c r="D24" s="14"/>
      <c r="E24" s="14"/>
      <c r="F24" s="14"/>
      <c r="G24" s="14"/>
      <c r="H24" s="14"/>
    </row>
    <row r="25" spans="1:8" ht="15" thickBot="1" x14ac:dyDescent="0.35">
      <c r="A25" s="14"/>
      <c r="B25" s="14"/>
      <c r="C25" s="14"/>
      <c r="D25" s="14"/>
      <c r="E25" s="14"/>
      <c r="F25" s="14"/>
      <c r="G25" s="14"/>
      <c r="H25" s="14"/>
    </row>
    <row r="26" spans="1:8" ht="43.2" x14ac:dyDescent="0.3">
      <c r="A26" s="12" t="s">
        <v>46</v>
      </c>
      <c r="B26" s="13"/>
      <c r="C26" s="14"/>
      <c r="D26" s="14"/>
      <c r="E26" s="15" t="s">
        <v>76</v>
      </c>
      <c r="F26" s="16" t="s">
        <v>77</v>
      </c>
      <c r="G26" s="16" t="s">
        <v>90</v>
      </c>
      <c r="H26" s="16" t="s">
        <v>99</v>
      </c>
    </row>
    <row r="27" spans="1:8" x14ac:dyDescent="0.3">
      <c r="A27" s="17" t="s">
        <v>92</v>
      </c>
      <c r="B27" s="18">
        <v>424</v>
      </c>
      <c r="C27" s="14"/>
      <c r="D27" s="14"/>
      <c r="E27" s="15">
        <v>0.2</v>
      </c>
      <c r="F27" s="19">
        <v>12</v>
      </c>
      <c r="G27" s="20">
        <v>7.0000000000000007E-2</v>
      </c>
      <c r="H27" s="20">
        <f>G27*($B$36/$B$9)</f>
        <v>8.5387689848121451E-2</v>
      </c>
    </row>
    <row r="28" spans="1:8" x14ac:dyDescent="0.3">
      <c r="A28" s="17" t="s">
        <v>93</v>
      </c>
      <c r="B28" s="18">
        <f>B27/2</f>
        <v>212</v>
      </c>
      <c r="C28" s="14"/>
      <c r="D28" s="14"/>
      <c r="E28" s="15">
        <v>0.3</v>
      </c>
      <c r="F28" s="19">
        <v>13</v>
      </c>
      <c r="G28" s="20">
        <v>0.1</v>
      </c>
      <c r="H28" s="20">
        <f t="shared" ref="H28:H30" si="1">G28*($B$36/$B$9)</f>
        <v>0.12198241406874494</v>
      </c>
    </row>
    <row r="29" spans="1:8" x14ac:dyDescent="0.3">
      <c r="A29" s="17" t="s">
        <v>94</v>
      </c>
      <c r="B29" s="18">
        <v>173.8</v>
      </c>
      <c r="C29" s="14"/>
      <c r="D29" s="14"/>
      <c r="E29" s="15">
        <v>0.4</v>
      </c>
      <c r="F29" s="19">
        <v>15</v>
      </c>
      <c r="G29" s="20">
        <v>0.12</v>
      </c>
      <c r="H29" s="20">
        <f t="shared" si="1"/>
        <v>0.14637889688249392</v>
      </c>
    </row>
    <row r="30" spans="1:8" x14ac:dyDescent="0.3">
      <c r="A30" s="17" t="s">
        <v>95</v>
      </c>
      <c r="B30" s="18">
        <f>B29/2</f>
        <v>86.9</v>
      </c>
      <c r="C30" s="14"/>
      <c r="D30" s="14"/>
      <c r="E30" s="15">
        <v>0.5</v>
      </c>
      <c r="F30" s="19">
        <v>18</v>
      </c>
      <c r="G30" s="20">
        <v>0.14000000000000001</v>
      </c>
      <c r="H30" s="20">
        <f t="shared" si="1"/>
        <v>0.1707753796962429</v>
      </c>
    </row>
    <row r="31" spans="1:8" x14ac:dyDescent="0.3">
      <c r="A31" s="17" t="s">
        <v>96</v>
      </c>
      <c r="B31" s="18">
        <v>66.599999999999994</v>
      </c>
      <c r="C31" s="14"/>
      <c r="D31" s="14"/>
      <c r="E31" s="14"/>
      <c r="F31" s="14"/>
      <c r="G31" s="14"/>
      <c r="H31" s="14"/>
    </row>
    <row r="32" spans="1:8" x14ac:dyDescent="0.3">
      <c r="A32" s="17" t="s">
        <v>97</v>
      </c>
      <c r="B32" s="18">
        <v>45.1</v>
      </c>
      <c r="C32" s="14"/>
      <c r="D32" s="14"/>
      <c r="E32" s="14"/>
      <c r="F32" s="14"/>
      <c r="G32" s="14"/>
      <c r="H32" s="14"/>
    </row>
    <row r="33" spans="1:8" x14ac:dyDescent="0.3">
      <c r="A33" s="17" t="s">
        <v>98</v>
      </c>
      <c r="B33" s="18">
        <f>B31-B32</f>
        <v>21.499999999999993</v>
      </c>
      <c r="C33" s="14"/>
      <c r="D33" s="14"/>
      <c r="E33" s="14"/>
      <c r="F33" s="14"/>
      <c r="G33" s="14"/>
      <c r="H33" s="14"/>
    </row>
    <row r="34" spans="1:8" x14ac:dyDescent="0.3">
      <c r="A34" s="17" t="s">
        <v>84</v>
      </c>
      <c r="B34" s="18">
        <f>(B28/100)*5</f>
        <v>10.600000000000001</v>
      </c>
      <c r="C34" s="14"/>
      <c r="D34" s="14"/>
      <c r="E34" s="14"/>
      <c r="F34" s="14"/>
      <c r="G34" s="14"/>
      <c r="H34" s="14"/>
    </row>
    <row r="35" spans="1:8" x14ac:dyDescent="0.3">
      <c r="A35" s="17" t="s">
        <v>85</v>
      </c>
      <c r="B35" s="18">
        <f>B33-B34</f>
        <v>10.899999999999991</v>
      </c>
      <c r="C35" s="14"/>
      <c r="D35" s="14"/>
      <c r="E35" s="14"/>
      <c r="F35" s="14"/>
      <c r="G35" s="14"/>
      <c r="H35" s="14"/>
    </row>
    <row r="36" spans="1:8" ht="15" thickBot="1" x14ac:dyDescent="0.35">
      <c r="A36" s="23" t="s">
        <v>86</v>
      </c>
      <c r="B36" s="24">
        <f>B35/(B28-B30)</f>
        <v>8.7130295763389223E-2</v>
      </c>
      <c r="C36" s="14"/>
      <c r="D36" s="14"/>
      <c r="E36" s="14"/>
      <c r="F36" s="14"/>
      <c r="G36" s="14"/>
      <c r="H36" s="14"/>
    </row>
  </sheetData>
  <mergeCells count="3">
    <mergeCell ref="A1:B1"/>
    <mergeCell ref="A14:B14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E279-0E20-44F6-A76A-4E0E4CEA433B}">
  <dimension ref="A1:E33"/>
  <sheetViews>
    <sheetView topLeftCell="A2" workbookViewId="0">
      <selection activeCell="C20" sqref="C20:C33"/>
    </sheetView>
  </sheetViews>
  <sheetFormatPr baseColWidth="10" defaultRowHeight="14.4" x14ac:dyDescent="0.3"/>
  <cols>
    <col min="1" max="5" width="15.77734375" style="5" customWidth="1"/>
  </cols>
  <sheetData>
    <row r="1" spans="1:5" ht="43.2" x14ac:dyDescent="0.3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</row>
    <row r="2" spans="1:5" x14ac:dyDescent="0.3">
      <c r="A2" s="2">
        <v>10</v>
      </c>
      <c r="B2" s="6">
        <v>225759.7</v>
      </c>
      <c r="C2" s="6">
        <f>B2/A2</f>
        <v>22575.97</v>
      </c>
      <c r="D2" s="6">
        <v>223058.35</v>
      </c>
      <c r="E2" s="7">
        <f>D2/A2</f>
        <v>22305.834999999999</v>
      </c>
    </row>
    <row r="3" spans="1:5" x14ac:dyDescent="0.3">
      <c r="A3" s="2">
        <v>20</v>
      </c>
      <c r="B3" s="6">
        <v>318175.95</v>
      </c>
      <c r="C3" s="6">
        <f t="shared" ref="C3:C15" si="0">B3/A3</f>
        <v>15908.797500000001</v>
      </c>
      <c r="D3" s="6">
        <v>299940.95</v>
      </c>
      <c r="E3" s="7">
        <f t="shared" ref="E3:E15" si="1">D3/A3</f>
        <v>14997.047500000001</v>
      </c>
    </row>
    <row r="4" spans="1:5" x14ac:dyDescent="0.3">
      <c r="A4" s="2">
        <v>40</v>
      </c>
      <c r="B4" s="6">
        <v>470555.65</v>
      </c>
      <c r="C4" s="6">
        <f t="shared" si="0"/>
        <v>11763.891250000001</v>
      </c>
      <c r="D4" s="6">
        <v>485857.4</v>
      </c>
      <c r="E4" s="7">
        <f t="shared" si="1"/>
        <v>12146.435000000001</v>
      </c>
    </row>
    <row r="5" spans="1:5" x14ac:dyDescent="0.3">
      <c r="A5" s="2">
        <v>60</v>
      </c>
      <c r="B5" s="6">
        <v>623589.65</v>
      </c>
      <c r="C5" s="6">
        <f t="shared" si="0"/>
        <v>10393.160833333333</v>
      </c>
      <c r="D5" s="6">
        <v>597826.9</v>
      </c>
      <c r="E5" s="7">
        <f t="shared" si="1"/>
        <v>9963.7816666666677</v>
      </c>
    </row>
    <row r="6" spans="1:5" x14ac:dyDescent="0.3">
      <c r="A6" s="2">
        <v>80</v>
      </c>
      <c r="B6" s="6">
        <v>767558.26</v>
      </c>
      <c r="C6" s="6">
        <f t="shared" si="0"/>
        <v>9594.4782500000001</v>
      </c>
      <c r="D6" s="6">
        <v>692987.4</v>
      </c>
      <c r="E6" s="7">
        <f t="shared" si="1"/>
        <v>8662.3425000000007</v>
      </c>
    </row>
    <row r="7" spans="1:5" x14ac:dyDescent="0.3">
      <c r="A7" s="2">
        <v>100</v>
      </c>
      <c r="B7" s="6">
        <v>869867.95</v>
      </c>
      <c r="C7" s="6">
        <f t="shared" si="0"/>
        <v>8698.6795000000002</v>
      </c>
      <c r="D7" s="6">
        <v>765109.6</v>
      </c>
      <c r="E7" s="7">
        <f t="shared" si="1"/>
        <v>7651.0959999999995</v>
      </c>
    </row>
    <row r="8" spans="1:5" x14ac:dyDescent="0.3">
      <c r="A8" s="2">
        <v>125</v>
      </c>
      <c r="B8" s="6">
        <v>990884.19</v>
      </c>
      <c r="C8" s="6">
        <f t="shared" si="0"/>
        <v>7927.0735199999999</v>
      </c>
      <c r="D8" s="6">
        <v>891180</v>
      </c>
      <c r="E8" s="7">
        <f t="shared" si="1"/>
        <v>7129.44</v>
      </c>
    </row>
    <row r="9" spans="1:5" x14ac:dyDescent="0.3">
      <c r="A9" s="2">
        <v>150</v>
      </c>
      <c r="B9" s="6">
        <v>1182229.6299999999</v>
      </c>
      <c r="C9" s="6">
        <f t="shared" si="0"/>
        <v>7881.530866666666</v>
      </c>
      <c r="D9" s="6">
        <v>991715.65</v>
      </c>
      <c r="E9" s="7">
        <f t="shared" si="1"/>
        <v>6611.4376666666667</v>
      </c>
    </row>
    <row r="10" spans="1:5" x14ac:dyDescent="0.3">
      <c r="A10" s="2">
        <v>175</v>
      </c>
      <c r="B10" s="6">
        <v>1309680.3799999999</v>
      </c>
      <c r="C10" s="6">
        <f t="shared" si="0"/>
        <v>7483.8878857142854</v>
      </c>
      <c r="D10" s="6">
        <v>1209035.55</v>
      </c>
      <c r="E10" s="7">
        <f t="shared" si="1"/>
        <v>6908.774571428572</v>
      </c>
    </row>
    <row r="11" spans="1:5" x14ac:dyDescent="0.3">
      <c r="A11" s="2">
        <v>200</v>
      </c>
      <c r="B11" s="6">
        <v>1516489.92</v>
      </c>
      <c r="C11" s="6">
        <f t="shared" si="0"/>
        <v>7582.4495999999999</v>
      </c>
      <c r="D11" s="6">
        <v>1304305.55</v>
      </c>
      <c r="E11" s="7">
        <f t="shared" si="1"/>
        <v>6521.5277500000002</v>
      </c>
    </row>
    <row r="12" spans="1:5" x14ac:dyDescent="0.3">
      <c r="A12" s="2">
        <v>225</v>
      </c>
      <c r="B12" s="6">
        <v>1646175.67</v>
      </c>
      <c r="C12" s="6">
        <f t="shared" si="0"/>
        <v>7316.3363111111112</v>
      </c>
      <c r="D12" s="6">
        <v>1384239.15</v>
      </c>
      <c r="E12" s="7">
        <f t="shared" si="1"/>
        <v>6152.174</v>
      </c>
    </row>
    <row r="13" spans="1:5" x14ac:dyDescent="0.3">
      <c r="A13" s="2">
        <v>250</v>
      </c>
      <c r="B13" s="6">
        <v>1745414.21</v>
      </c>
      <c r="C13" s="6">
        <f t="shared" si="0"/>
        <v>6981.6568399999996</v>
      </c>
      <c r="D13" s="6">
        <v>1556095.3</v>
      </c>
      <c r="E13" s="7">
        <f t="shared" si="1"/>
        <v>6224.3811999999998</v>
      </c>
    </row>
    <row r="14" spans="1:5" x14ac:dyDescent="0.3">
      <c r="A14" s="2">
        <v>275</v>
      </c>
      <c r="B14" s="6">
        <v>1955453.98</v>
      </c>
      <c r="C14" s="6">
        <f t="shared" si="0"/>
        <v>7110.7417454545457</v>
      </c>
      <c r="D14" s="6">
        <v>1647372.15</v>
      </c>
      <c r="E14" s="7">
        <f t="shared" si="1"/>
        <v>5990.4441818181813</v>
      </c>
    </row>
    <row r="15" spans="1:5" x14ac:dyDescent="0.3">
      <c r="A15" s="2">
        <v>300</v>
      </c>
      <c r="B15" s="8">
        <v>2084854.06</v>
      </c>
      <c r="C15" s="6">
        <f t="shared" si="0"/>
        <v>6949.5135333333337</v>
      </c>
      <c r="D15" s="8">
        <v>1738582.25</v>
      </c>
      <c r="E15" s="7">
        <f t="shared" si="1"/>
        <v>5795.274166666667</v>
      </c>
    </row>
    <row r="19" spans="1:5" ht="43.2" x14ac:dyDescent="0.3">
      <c r="A19" s="1" t="s">
        <v>19</v>
      </c>
      <c r="B19" s="1" t="s">
        <v>24</v>
      </c>
      <c r="C19" s="1" t="s">
        <v>25</v>
      </c>
      <c r="D19" s="1" t="s">
        <v>26</v>
      </c>
      <c r="E19" s="1" t="s">
        <v>27</v>
      </c>
    </row>
    <row r="20" spans="1:5" x14ac:dyDescent="0.3">
      <c r="A20" s="2">
        <v>10</v>
      </c>
      <c r="B20" s="6">
        <v>25641.82</v>
      </c>
      <c r="C20" s="6">
        <f>B20/A20</f>
        <v>2564.1819999999998</v>
      </c>
      <c r="D20" s="6">
        <v>28032.05</v>
      </c>
      <c r="E20" s="7">
        <f>D20/A20</f>
        <v>2803.2049999999999</v>
      </c>
    </row>
    <row r="21" spans="1:5" x14ac:dyDescent="0.3">
      <c r="A21" s="2">
        <v>20</v>
      </c>
      <c r="B21" s="6">
        <v>45191.26</v>
      </c>
      <c r="C21" s="6">
        <f t="shared" ref="C21:C33" si="2">B21/A21</f>
        <v>2259.5630000000001</v>
      </c>
      <c r="D21" s="6">
        <v>47135.33</v>
      </c>
      <c r="E21" s="7">
        <f t="shared" ref="E21:E33" si="3">D21/A21</f>
        <v>2356.7665000000002</v>
      </c>
    </row>
    <row r="22" spans="1:5" x14ac:dyDescent="0.3">
      <c r="A22" s="2">
        <v>40</v>
      </c>
      <c r="B22" s="6">
        <v>85685.42</v>
      </c>
      <c r="C22" s="6">
        <f t="shared" si="2"/>
        <v>2142.1354999999999</v>
      </c>
      <c r="D22" s="6">
        <v>81032.98</v>
      </c>
      <c r="E22" s="7">
        <f t="shared" si="3"/>
        <v>2025.8244999999999</v>
      </c>
    </row>
    <row r="23" spans="1:5" x14ac:dyDescent="0.3">
      <c r="A23" s="2">
        <v>60</v>
      </c>
      <c r="B23" s="6">
        <v>131143.34</v>
      </c>
      <c r="C23" s="6">
        <f t="shared" si="2"/>
        <v>2185.7223333333332</v>
      </c>
      <c r="D23" s="6">
        <v>133889.38</v>
      </c>
      <c r="E23" s="7">
        <f t="shared" si="3"/>
        <v>2231.4896666666668</v>
      </c>
    </row>
    <row r="24" spans="1:5" x14ac:dyDescent="0.3">
      <c r="A24" s="2">
        <v>80</v>
      </c>
      <c r="B24" s="6">
        <v>134072.87</v>
      </c>
      <c r="C24" s="6">
        <f t="shared" si="2"/>
        <v>1675.910875</v>
      </c>
      <c r="D24" s="6">
        <v>128131.06</v>
      </c>
      <c r="E24" s="7">
        <f t="shared" si="3"/>
        <v>1601.63825</v>
      </c>
    </row>
    <row r="25" spans="1:5" x14ac:dyDescent="0.3">
      <c r="A25" s="2">
        <v>100</v>
      </c>
      <c r="B25" s="6">
        <v>160541.25</v>
      </c>
      <c r="C25" s="6">
        <f t="shared" si="2"/>
        <v>1605.4124999999999</v>
      </c>
      <c r="D25" s="6">
        <v>155177.78</v>
      </c>
      <c r="E25" s="7">
        <f t="shared" si="3"/>
        <v>1551.7778000000001</v>
      </c>
    </row>
    <row r="26" spans="1:5" x14ac:dyDescent="0.3">
      <c r="A26" s="2">
        <v>125</v>
      </c>
      <c r="B26" s="6">
        <v>200473.77</v>
      </c>
      <c r="C26" s="6">
        <f t="shared" si="2"/>
        <v>1603.79016</v>
      </c>
      <c r="D26" s="6">
        <v>189661.41</v>
      </c>
      <c r="E26" s="7">
        <f t="shared" si="3"/>
        <v>1517.2912799999999</v>
      </c>
    </row>
    <row r="27" spans="1:5" x14ac:dyDescent="0.3">
      <c r="A27" s="2">
        <v>150</v>
      </c>
      <c r="B27" s="6">
        <v>236083.71</v>
      </c>
      <c r="C27" s="6">
        <f t="shared" si="2"/>
        <v>1573.8914</v>
      </c>
      <c r="D27" s="6">
        <v>221286.58</v>
      </c>
      <c r="E27" s="7">
        <f t="shared" si="3"/>
        <v>1475.2438666666667</v>
      </c>
    </row>
    <row r="28" spans="1:5" x14ac:dyDescent="0.3">
      <c r="A28" s="2">
        <v>175</v>
      </c>
      <c r="B28" s="6">
        <v>269881.14</v>
      </c>
      <c r="C28" s="6">
        <f t="shared" si="2"/>
        <v>1542.1779428571429</v>
      </c>
      <c r="D28" s="6">
        <v>256669.64</v>
      </c>
      <c r="E28" s="7">
        <f t="shared" si="3"/>
        <v>1466.6836571428573</v>
      </c>
    </row>
    <row r="29" spans="1:5" x14ac:dyDescent="0.3">
      <c r="A29" s="2">
        <v>200</v>
      </c>
      <c r="B29" s="6">
        <v>305484.46999999997</v>
      </c>
      <c r="C29" s="6">
        <f t="shared" si="2"/>
        <v>1527.4223499999998</v>
      </c>
      <c r="D29" s="6">
        <v>288780.76</v>
      </c>
      <c r="E29" s="7">
        <f t="shared" si="3"/>
        <v>1443.9038</v>
      </c>
    </row>
    <row r="30" spans="1:5" x14ac:dyDescent="0.3">
      <c r="A30" s="2">
        <v>225</v>
      </c>
      <c r="B30" s="6">
        <v>336901.06</v>
      </c>
      <c r="C30" s="6">
        <f t="shared" si="2"/>
        <v>1497.3380444444444</v>
      </c>
      <c r="D30" s="6">
        <v>320972.93</v>
      </c>
      <c r="E30" s="7">
        <f t="shared" si="3"/>
        <v>1426.5463555555555</v>
      </c>
    </row>
    <row r="31" spans="1:5" x14ac:dyDescent="0.3">
      <c r="A31" s="2">
        <v>250</v>
      </c>
      <c r="B31" s="6">
        <v>375191.62</v>
      </c>
      <c r="C31" s="6">
        <f t="shared" si="2"/>
        <v>1500.76648</v>
      </c>
      <c r="D31" s="6">
        <v>354305.46</v>
      </c>
      <c r="E31" s="7">
        <f t="shared" si="3"/>
        <v>1417.2218400000002</v>
      </c>
    </row>
    <row r="32" spans="1:5" x14ac:dyDescent="0.3">
      <c r="A32" s="2">
        <v>275</v>
      </c>
      <c r="B32" s="6">
        <v>410939.65</v>
      </c>
      <c r="C32" s="6">
        <f t="shared" si="2"/>
        <v>1494.326</v>
      </c>
      <c r="D32" s="6">
        <v>386416.58</v>
      </c>
      <c r="E32" s="7">
        <f t="shared" si="3"/>
        <v>1405.1512</v>
      </c>
    </row>
    <row r="33" spans="1:5" x14ac:dyDescent="0.3">
      <c r="A33" s="2">
        <v>300</v>
      </c>
      <c r="B33" s="8">
        <v>446411.49</v>
      </c>
      <c r="C33" s="6">
        <f t="shared" si="2"/>
        <v>1488.0382999999999</v>
      </c>
      <c r="D33" s="8">
        <v>418188.57</v>
      </c>
      <c r="E33" s="7">
        <f t="shared" si="3"/>
        <v>1393.9619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56B8-CB35-4A88-ACA6-3A1C43CE1278}">
  <dimension ref="A1:F31"/>
  <sheetViews>
    <sheetView tabSelected="1" topLeftCell="A5" workbookViewId="0">
      <selection activeCell="J37" sqref="J37"/>
    </sheetView>
  </sheetViews>
  <sheetFormatPr baseColWidth="10" defaultRowHeight="14.4" x14ac:dyDescent="0.3"/>
  <cols>
    <col min="1" max="5" width="15.77734375" customWidth="1"/>
  </cols>
  <sheetData>
    <row r="1" spans="1:5" ht="57.6" x14ac:dyDescent="0.3">
      <c r="A1" s="1" t="s">
        <v>19</v>
      </c>
      <c r="B1" s="1" t="s">
        <v>28</v>
      </c>
      <c r="C1" s="1" t="s">
        <v>29</v>
      </c>
      <c r="D1" s="1" t="s">
        <v>30</v>
      </c>
      <c r="E1" s="1" t="s">
        <v>31</v>
      </c>
    </row>
    <row r="2" spans="1:5" x14ac:dyDescent="0.3">
      <c r="A2" s="2">
        <v>10</v>
      </c>
      <c r="B2" s="10">
        <v>14.96</v>
      </c>
      <c r="C2" s="10">
        <f>B2/A2</f>
        <v>1.496</v>
      </c>
      <c r="D2" s="10">
        <v>11.35</v>
      </c>
      <c r="E2" s="11">
        <f>D2/A2</f>
        <v>1.135</v>
      </c>
    </row>
    <row r="3" spans="1:5" x14ac:dyDescent="0.3">
      <c r="A3" s="2">
        <v>20</v>
      </c>
      <c r="B3" s="10">
        <v>20.452999999999999</v>
      </c>
      <c r="C3" s="10">
        <f t="shared" ref="C3:C15" si="0">B3/A3</f>
        <v>1.0226500000000001</v>
      </c>
      <c r="D3" s="10">
        <v>17.760000000000002</v>
      </c>
      <c r="E3" s="11">
        <f t="shared" ref="E3:E15" si="1">D3/A3</f>
        <v>0.88800000000000012</v>
      </c>
    </row>
    <row r="4" spans="1:5" x14ac:dyDescent="0.3">
      <c r="A4" s="2">
        <v>40</v>
      </c>
      <c r="B4" s="10">
        <v>30</v>
      </c>
      <c r="C4" s="10">
        <f t="shared" si="0"/>
        <v>0.75</v>
      </c>
      <c r="D4" s="10">
        <v>27.3</v>
      </c>
      <c r="E4" s="11">
        <f t="shared" si="1"/>
        <v>0.6825</v>
      </c>
    </row>
    <row r="5" spans="1:5" x14ac:dyDescent="0.3">
      <c r="A5" s="2">
        <v>60</v>
      </c>
      <c r="B5" s="10">
        <v>37.463000000000001</v>
      </c>
      <c r="C5" s="10">
        <f t="shared" si="0"/>
        <v>0.6243833333333334</v>
      </c>
      <c r="D5" s="10">
        <v>38.08</v>
      </c>
      <c r="E5" s="11">
        <f t="shared" si="1"/>
        <v>0.6346666666666666</v>
      </c>
    </row>
    <row r="6" spans="1:5" x14ac:dyDescent="0.3">
      <c r="A6" s="2">
        <v>80</v>
      </c>
      <c r="B6" s="10">
        <v>43.2</v>
      </c>
      <c r="C6" s="10">
        <f t="shared" si="0"/>
        <v>0.54</v>
      </c>
      <c r="D6" s="10">
        <v>44.738</v>
      </c>
      <c r="E6" s="11">
        <f t="shared" si="1"/>
        <v>0.55922499999999997</v>
      </c>
    </row>
    <row r="7" spans="1:5" x14ac:dyDescent="0.3">
      <c r="A7" s="2">
        <v>100</v>
      </c>
      <c r="B7" s="10">
        <v>48.64</v>
      </c>
      <c r="C7" s="10">
        <f t="shared" si="0"/>
        <v>0.4864</v>
      </c>
      <c r="D7" s="10">
        <v>55.936</v>
      </c>
      <c r="E7" s="11">
        <f t="shared" si="1"/>
        <v>0.55935999999999997</v>
      </c>
    </row>
    <row r="8" spans="1:5" x14ac:dyDescent="0.3">
      <c r="A8" s="2">
        <v>125</v>
      </c>
      <c r="B8" s="10">
        <v>57.27</v>
      </c>
      <c r="C8" s="10">
        <f t="shared" si="0"/>
        <v>0.45816000000000001</v>
      </c>
      <c r="D8" s="10">
        <v>65.861000000000004</v>
      </c>
      <c r="E8" s="11">
        <f t="shared" si="1"/>
        <v>0.52688800000000002</v>
      </c>
    </row>
    <row r="9" spans="1:5" x14ac:dyDescent="0.3">
      <c r="A9" s="2">
        <v>150</v>
      </c>
      <c r="B9" s="10">
        <v>65.933000000000007</v>
      </c>
      <c r="C9" s="10">
        <f t="shared" si="0"/>
        <v>0.43955333333333341</v>
      </c>
      <c r="D9" s="10">
        <v>75.822000000000003</v>
      </c>
      <c r="E9" s="11">
        <f t="shared" si="1"/>
        <v>0.50548000000000004</v>
      </c>
    </row>
    <row r="10" spans="1:5" x14ac:dyDescent="0.3">
      <c r="A10" s="2">
        <v>175</v>
      </c>
      <c r="B10" s="10">
        <v>76.95</v>
      </c>
      <c r="C10" s="10">
        <f t="shared" si="0"/>
        <v>0.43971428571428572</v>
      </c>
      <c r="D10" s="10">
        <v>88.492999999999995</v>
      </c>
      <c r="E10" s="11">
        <f t="shared" si="1"/>
        <v>0.50567428571428563</v>
      </c>
    </row>
    <row r="11" spans="1:5" x14ac:dyDescent="0.3">
      <c r="A11" s="2">
        <v>200</v>
      </c>
      <c r="B11" s="10">
        <v>76.8</v>
      </c>
      <c r="C11" s="10">
        <f t="shared" si="0"/>
        <v>0.38400000000000001</v>
      </c>
      <c r="D11" s="10">
        <v>88.32</v>
      </c>
      <c r="E11" s="11">
        <f t="shared" si="1"/>
        <v>0.44159999999999999</v>
      </c>
    </row>
    <row r="12" spans="1:5" x14ac:dyDescent="0.3">
      <c r="A12" s="2">
        <v>225</v>
      </c>
      <c r="B12" s="10">
        <v>81.263000000000005</v>
      </c>
      <c r="C12" s="10">
        <f t="shared" si="0"/>
        <v>0.36116888888888893</v>
      </c>
      <c r="D12" s="10">
        <v>93.451999999999998</v>
      </c>
      <c r="E12" s="11">
        <f t="shared" si="1"/>
        <v>0.41534222222222222</v>
      </c>
    </row>
    <row r="13" spans="1:5" x14ac:dyDescent="0.3">
      <c r="A13" s="2">
        <v>250</v>
      </c>
      <c r="B13" s="10">
        <v>87.72</v>
      </c>
      <c r="C13" s="10">
        <f t="shared" si="0"/>
        <v>0.35087999999999997</v>
      </c>
      <c r="D13" s="10">
        <v>100.878</v>
      </c>
      <c r="E13" s="11">
        <f t="shared" si="1"/>
        <v>0.40351199999999998</v>
      </c>
    </row>
    <row r="14" spans="1:5" x14ac:dyDescent="0.3">
      <c r="A14" s="2">
        <v>275</v>
      </c>
      <c r="B14" s="10">
        <v>93.28</v>
      </c>
      <c r="C14" s="10">
        <f t="shared" si="0"/>
        <v>0.3392</v>
      </c>
      <c r="D14" s="10">
        <v>107.27200000000001</v>
      </c>
      <c r="E14" s="11">
        <f t="shared" si="1"/>
        <v>0.39008000000000004</v>
      </c>
    </row>
    <row r="15" spans="1:5" x14ac:dyDescent="0.3">
      <c r="A15" s="2">
        <v>300</v>
      </c>
      <c r="B15" s="11">
        <v>99.19</v>
      </c>
      <c r="C15" s="10">
        <f t="shared" si="0"/>
        <v>0.33063333333333333</v>
      </c>
      <c r="D15" s="11">
        <v>114.069</v>
      </c>
      <c r="E15" s="11">
        <f t="shared" si="1"/>
        <v>0.38023000000000001</v>
      </c>
    </row>
    <row r="17" spans="1:6" ht="43.2" x14ac:dyDescent="0.3">
      <c r="A17" s="1" t="s">
        <v>19</v>
      </c>
      <c r="B17" s="1" t="s">
        <v>32</v>
      </c>
      <c r="C17" s="1" t="s">
        <v>33</v>
      </c>
      <c r="D17" s="1" t="s">
        <v>34</v>
      </c>
      <c r="E17" s="1" t="s">
        <v>35</v>
      </c>
      <c r="F17" s="1" t="s">
        <v>36</v>
      </c>
    </row>
    <row r="18" spans="1:6" x14ac:dyDescent="0.3">
      <c r="A18" s="2">
        <v>10</v>
      </c>
      <c r="B18" s="10">
        <v>14.1</v>
      </c>
      <c r="C18" s="10">
        <v>448.2</v>
      </c>
      <c r="D18" s="10">
        <f>C18/B18</f>
        <v>31.787234042553191</v>
      </c>
      <c r="E18" s="11">
        <v>522.9</v>
      </c>
      <c r="F18" s="11">
        <f>E18/B18</f>
        <v>37.085106382978722</v>
      </c>
    </row>
    <row r="19" spans="1:6" x14ac:dyDescent="0.3">
      <c r="A19" s="2">
        <v>20</v>
      </c>
      <c r="B19" s="10">
        <v>28.2</v>
      </c>
      <c r="C19" s="10">
        <v>810</v>
      </c>
      <c r="D19" s="10">
        <f>C19/B19</f>
        <v>28.723404255319149</v>
      </c>
      <c r="E19" s="11">
        <v>945</v>
      </c>
      <c r="F19" s="11">
        <f>E19/B19</f>
        <v>33.51063829787234</v>
      </c>
    </row>
    <row r="20" spans="1:6" x14ac:dyDescent="0.3">
      <c r="A20" s="2">
        <v>40</v>
      </c>
      <c r="B20" s="10">
        <v>56.4</v>
      </c>
      <c r="C20" s="10">
        <v>1620</v>
      </c>
      <c r="D20" s="10">
        <f>C20/B20</f>
        <v>28.723404255319149</v>
      </c>
      <c r="E20" s="11">
        <v>1606.5</v>
      </c>
      <c r="F20" s="11">
        <f>E20/B20</f>
        <v>28.48404255319149</v>
      </c>
    </row>
    <row r="21" spans="1:6" x14ac:dyDescent="0.3">
      <c r="A21" s="2">
        <v>60</v>
      </c>
      <c r="B21" s="10">
        <v>84.6</v>
      </c>
      <c r="C21" s="10">
        <v>2754</v>
      </c>
      <c r="D21" s="10">
        <f>C21/B21</f>
        <v>32.553191489361701</v>
      </c>
      <c r="E21" s="11">
        <v>3213</v>
      </c>
      <c r="F21" s="11">
        <f>E21/B21</f>
        <v>37.978723404255319</v>
      </c>
    </row>
    <row r="22" spans="1:6" x14ac:dyDescent="0.3">
      <c r="A22" s="2">
        <v>80</v>
      </c>
      <c r="B22" s="10">
        <v>112.8</v>
      </c>
      <c r="C22" s="10">
        <v>1566</v>
      </c>
      <c r="D22" s="10">
        <f>C22/B22</f>
        <v>13.882978723404255</v>
      </c>
      <c r="E22" s="11">
        <v>1701</v>
      </c>
      <c r="F22" s="11">
        <f>E22/B22</f>
        <v>15.079787234042554</v>
      </c>
    </row>
    <row r="23" spans="1:6" x14ac:dyDescent="0.3">
      <c r="A23" s="2">
        <v>100</v>
      </c>
      <c r="B23" s="10">
        <v>141</v>
      </c>
      <c r="C23" s="10">
        <v>1728</v>
      </c>
      <c r="D23" s="10">
        <f>C23/B23</f>
        <v>12.25531914893617</v>
      </c>
      <c r="E23" s="11">
        <v>2016</v>
      </c>
      <c r="F23" s="11">
        <f>E23/B23</f>
        <v>14.297872340425531</v>
      </c>
    </row>
    <row r="24" spans="1:6" x14ac:dyDescent="0.3">
      <c r="A24" s="2">
        <v>125</v>
      </c>
      <c r="B24" s="10">
        <v>176.25</v>
      </c>
      <c r="C24" s="10">
        <v>2160</v>
      </c>
      <c r="D24" s="10">
        <f>C24/B24</f>
        <v>12.25531914893617</v>
      </c>
      <c r="E24" s="11">
        <v>2394</v>
      </c>
      <c r="F24" s="11">
        <f>E24/B24</f>
        <v>13.582978723404254</v>
      </c>
    </row>
    <row r="25" spans="1:6" x14ac:dyDescent="0.3">
      <c r="A25" s="2">
        <v>150</v>
      </c>
      <c r="B25" s="10">
        <v>211.5</v>
      </c>
      <c r="C25" s="10">
        <v>2484</v>
      </c>
      <c r="D25" s="10">
        <f>C25/B25</f>
        <v>11.74468085106383</v>
      </c>
      <c r="E25" s="11">
        <v>2677.5</v>
      </c>
      <c r="F25" s="11">
        <f>E25/B25</f>
        <v>12.659574468085106</v>
      </c>
    </row>
    <row r="26" spans="1:6" x14ac:dyDescent="0.3">
      <c r="A26" s="2">
        <v>175</v>
      </c>
      <c r="B26" s="10">
        <v>246.75</v>
      </c>
      <c r="C26" s="10">
        <v>2700</v>
      </c>
      <c r="D26" s="10">
        <f>C26/B26</f>
        <v>10.94224924012158</v>
      </c>
      <c r="E26" s="11">
        <v>3087</v>
      </c>
      <c r="F26" s="11">
        <f>E26/B26</f>
        <v>12.51063829787234</v>
      </c>
    </row>
    <row r="27" spans="1:6" x14ac:dyDescent="0.3">
      <c r="A27" s="2">
        <v>200</v>
      </c>
      <c r="B27" s="10">
        <v>282</v>
      </c>
      <c r="C27" s="10">
        <v>3024</v>
      </c>
      <c r="D27" s="10">
        <f>C27/B27</f>
        <v>10.723404255319149</v>
      </c>
      <c r="E27" s="11">
        <v>3402</v>
      </c>
      <c r="F27" s="11">
        <f>E27/B27</f>
        <v>12.063829787234043</v>
      </c>
    </row>
    <row r="28" spans="1:6" x14ac:dyDescent="0.3">
      <c r="A28" s="2">
        <v>225</v>
      </c>
      <c r="B28" s="10">
        <v>317.25</v>
      </c>
      <c r="C28" s="10">
        <v>3240</v>
      </c>
      <c r="D28" s="10">
        <f>C28/B28</f>
        <v>10.212765957446809</v>
      </c>
      <c r="E28" s="11">
        <v>3717</v>
      </c>
      <c r="F28" s="11">
        <f>E28/B28</f>
        <v>11.716312056737589</v>
      </c>
    </row>
    <row r="29" spans="1:6" x14ac:dyDescent="0.3">
      <c r="A29" s="2">
        <v>250</v>
      </c>
      <c r="B29" s="10">
        <v>352.5</v>
      </c>
      <c r="C29" s="10">
        <v>3564</v>
      </c>
      <c r="D29" s="10">
        <f>C29/B29</f>
        <v>10.11063829787234</v>
      </c>
      <c r="E29" s="11">
        <v>4032</v>
      </c>
      <c r="F29" s="11">
        <f>E29/B29</f>
        <v>11.438297872340426</v>
      </c>
    </row>
    <row r="30" spans="1:6" x14ac:dyDescent="0.3">
      <c r="A30" s="2">
        <v>275</v>
      </c>
      <c r="B30" s="10">
        <v>387.75</v>
      </c>
      <c r="C30" s="10">
        <v>3888</v>
      </c>
      <c r="D30" s="10">
        <f>C30/B30</f>
        <v>10.027079303675048</v>
      </c>
      <c r="E30" s="11">
        <v>4347</v>
      </c>
      <c r="F30" s="11">
        <f>E30/B30</f>
        <v>11.210831721470019</v>
      </c>
    </row>
    <row r="31" spans="1:6" x14ac:dyDescent="0.3">
      <c r="A31" s="2">
        <v>300</v>
      </c>
      <c r="B31" s="11">
        <v>423</v>
      </c>
      <c r="C31" s="10">
        <v>4212</v>
      </c>
      <c r="D31" s="10">
        <f>C31/B31</f>
        <v>9.9574468085106389</v>
      </c>
      <c r="E31" s="11">
        <v>4599</v>
      </c>
      <c r="F31" s="11">
        <f>E31/B31</f>
        <v>10.872340425531915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FE73-7294-4564-9E79-9607C2C14879}">
  <dimension ref="A1:G15"/>
  <sheetViews>
    <sheetView workbookViewId="0">
      <selection activeCell="G11" sqref="G11"/>
    </sheetView>
  </sheetViews>
  <sheetFormatPr baseColWidth="10" defaultRowHeight="14.4" x14ac:dyDescent="0.3"/>
  <sheetData>
    <row r="1" spans="1:7" ht="57.6" x14ac:dyDescent="0.3">
      <c r="A1" s="1" t="s">
        <v>19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</row>
    <row r="2" spans="1:7" x14ac:dyDescent="0.3">
      <c r="A2" s="2">
        <v>10</v>
      </c>
      <c r="B2" s="10">
        <v>4.46</v>
      </c>
      <c r="C2" s="10">
        <v>0.61</v>
      </c>
      <c r="D2" s="10">
        <f>C2+B2</f>
        <v>5.07</v>
      </c>
      <c r="E2" s="11">
        <v>5.2</v>
      </c>
      <c r="F2" s="11">
        <v>0.54</v>
      </c>
      <c r="G2" s="11">
        <f>F2+E2</f>
        <v>5.74</v>
      </c>
    </row>
    <row r="3" spans="1:7" x14ac:dyDescent="0.3">
      <c r="A3" s="2">
        <v>20</v>
      </c>
      <c r="B3" s="10">
        <v>4.03</v>
      </c>
      <c r="C3" s="10">
        <v>0.61</v>
      </c>
      <c r="D3" s="10">
        <f t="shared" ref="D3:D15" si="0">C3+B3</f>
        <v>4.6400000000000006</v>
      </c>
      <c r="E3" s="11">
        <v>4.7</v>
      </c>
      <c r="F3" s="11">
        <v>0.54</v>
      </c>
      <c r="G3" s="11">
        <f t="shared" ref="G3:G15" si="1">F3+E3</f>
        <v>5.24</v>
      </c>
    </row>
    <row r="4" spans="1:7" x14ac:dyDescent="0.3">
      <c r="A4" s="2">
        <v>40</v>
      </c>
      <c r="B4" s="10">
        <v>4.03</v>
      </c>
      <c r="C4" s="10">
        <v>0.61</v>
      </c>
      <c r="D4" s="10">
        <f t="shared" si="0"/>
        <v>4.6400000000000006</v>
      </c>
      <c r="E4" s="11">
        <v>3.99</v>
      </c>
      <c r="F4" s="11">
        <v>0.54</v>
      </c>
      <c r="G4" s="11">
        <f t="shared" si="1"/>
        <v>4.53</v>
      </c>
    </row>
    <row r="5" spans="1:7" x14ac:dyDescent="0.3">
      <c r="A5" s="2">
        <v>60</v>
      </c>
      <c r="B5" s="10">
        <v>4.5599999999999996</v>
      </c>
      <c r="C5" s="10">
        <v>0.61</v>
      </c>
      <c r="D5" s="10">
        <f t="shared" si="0"/>
        <v>5.17</v>
      </c>
      <c r="E5" s="11">
        <v>5.32</v>
      </c>
      <c r="F5" s="11">
        <v>0.54</v>
      </c>
      <c r="G5" s="11">
        <f t="shared" si="1"/>
        <v>5.86</v>
      </c>
    </row>
    <row r="6" spans="1:7" x14ac:dyDescent="0.3">
      <c r="A6" s="2">
        <v>80</v>
      </c>
      <c r="B6" s="10">
        <v>1.95</v>
      </c>
      <c r="C6" s="10">
        <v>0.61</v>
      </c>
      <c r="D6" s="10">
        <f t="shared" si="0"/>
        <v>2.56</v>
      </c>
      <c r="E6" s="11">
        <v>2.11</v>
      </c>
      <c r="F6" s="11">
        <v>0.54</v>
      </c>
      <c r="G6" s="11">
        <f t="shared" si="1"/>
        <v>2.65</v>
      </c>
    </row>
    <row r="7" spans="1:7" x14ac:dyDescent="0.3">
      <c r="A7" s="2">
        <v>100</v>
      </c>
      <c r="B7" s="10">
        <v>1.72</v>
      </c>
      <c r="C7" s="10">
        <v>0.61</v>
      </c>
      <c r="D7" s="10">
        <f t="shared" si="0"/>
        <v>2.33</v>
      </c>
      <c r="E7" s="11">
        <v>2</v>
      </c>
      <c r="F7" s="11">
        <v>0.54</v>
      </c>
      <c r="G7" s="11">
        <f t="shared" si="1"/>
        <v>2.54</v>
      </c>
    </row>
    <row r="8" spans="1:7" x14ac:dyDescent="0.3">
      <c r="A8" s="2">
        <v>125</v>
      </c>
      <c r="B8" s="10">
        <v>1.72</v>
      </c>
      <c r="C8" s="10">
        <v>0.61</v>
      </c>
      <c r="D8" s="10">
        <f t="shared" si="0"/>
        <v>2.33</v>
      </c>
      <c r="E8" s="11">
        <v>1.9</v>
      </c>
      <c r="F8" s="11">
        <v>0.54</v>
      </c>
      <c r="G8" s="11">
        <f t="shared" si="1"/>
        <v>2.44</v>
      </c>
    </row>
    <row r="9" spans="1:7" x14ac:dyDescent="0.3">
      <c r="A9" s="2">
        <v>150</v>
      </c>
      <c r="B9" s="10">
        <v>1.65</v>
      </c>
      <c r="C9" s="10">
        <v>0.61</v>
      </c>
      <c r="D9" s="10">
        <f t="shared" si="0"/>
        <v>2.2599999999999998</v>
      </c>
      <c r="E9" s="11">
        <v>1.77</v>
      </c>
      <c r="F9" s="11">
        <v>0.54</v>
      </c>
      <c r="G9" s="11">
        <f t="shared" si="1"/>
        <v>2.31</v>
      </c>
    </row>
    <row r="10" spans="1:7" x14ac:dyDescent="0.3">
      <c r="A10" s="2">
        <v>175</v>
      </c>
      <c r="B10" s="10">
        <v>1.53</v>
      </c>
      <c r="C10" s="10">
        <v>0.61</v>
      </c>
      <c r="D10" s="10">
        <f t="shared" si="0"/>
        <v>2.14</v>
      </c>
      <c r="E10" s="11">
        <v>1.75</v>
      </c>
      <c r="F10" s="11">
        <v>0.54</v>
      </c>
      <c r="G10" s="11">
        <f t="shared" si="1"/>
        <v>2.29</v>
      </c>
    </row>
    <row r="11" spans="1:7" x14ac:dyDescent="0.3">
      <c r="A11" s="2">
        <v>200</v>
      </c>
      <c r="B11" s="10">
        <v>1.5</v>
      </c>
      <c r="C11" s="10">
        <v>0.61</v>
      </c>
      <c r="D11" s="10">
        <f t="shared" si="0"/>
        <v>2.11</v>
      </c>
      <c r="E11" s="11">
        <v>1.69</v>
      </c>
      <c r="F11" s="11">
        <v>0.54</v>
      </c>
      <c r="G11" s="11">
        <f t="shared" si="1"/>
        <v>2.23</v>
      </c>
    </row>
    <row r="12" spans="1:7" x14ac:dyDescent="0.3">
      <c r="A12" s="2">
        <v>225</v>
      </c>
      <c r="B12" s="10">
        <v>1.43</v>
      </c>
      <c r="C12" s="10">
        <v>0.6</v>
      </c>
      <c r="D12" s="10">
        <f t="shared" si="0"/>
        <v>2.0299999999999998</v>
      </c>
      <c r="E12" s="11">
        <v>1.64</v>
      </c>
      <c r="F12" s="11">
        <v>0.54</v>
      </c>
      <c r="G12" s="11">
        <f t="shared" si="1"/>
        <v>2.1799999999999997</v>
      </c>
    </row>
    <row r="13" spans="1:7" x14ac:dyDescent="0.3">
      <c r="A13" s="2">
        <v>250</v>
      </c>
      <c r="B13" s="10">
        <v>1.42</v>
      </c>
      <c r="C13" s="10">
        <v>0.61</v>
      </c>
      <c r="D13" s="10">
        <f t="shared" si="0"/>
        <v>2.0299999999999998</v>
      </c>
      <c r="E13" s="11">
        <v>1.6</v>
      </c>
      <c r="F13" s="11">
        <v>0.54</v>
      </c>
      <c r="G13" s="11">
        <f t="shared" si="1"/>
        <v>2.14</v>
      </c>
    </row>
    <row r="14" spans="1:7" x14ac:dyDescent="0.3">
      <c r="A14" s="2">
        <v>275</v>
      </c>
      <c r="B14" s="10">
        <v>1.41</v>
      </c>
      <c r="C14" s="10">
        <v>0.61</v>
      </c>
      <c r="D14" s="10">
        <f t="shared" si="0"/>
        <v>2.02</v>
      </c>
      <c r="E14" s="11">
        <v>1.57</v>
      </c>
      <c r="F14" s="11">
        <v>0.54</v>
      </c>
      <c r="G14" s="11">
        <f t="shared" si="1"/>
        <v>2.1100000000000003</v>
      </c>
    </row>
    <row r="15" spans="1:7" x14ac:dyDescent="0.3">
      <c r="A15" s="2">
        <v>300</v>
      </c>
      <c r="B15" s="11">
        <v>1.4</v>
      </c>
      <c r="C15" s="10">
        <v>0.61</v>
      </c>
      <c r="D15" s="10">
        <f t="shared" si="0"/>
        <v>2.0099999999999998</v>
      </c>
      <c r="E15" s="11">
        <v>1.52</v>
      </c>
      <c r="F15" s="11">
        <v>0.54</v>
      </c>
      <c r="G15" s="11">
        <f t="shared" si="1"/>
        <v>2.06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8AFB-B370-4F5C-810E-9DD349A5649B}">
  <dimension ref="A1:D11"/>
  <sheetViews>
    <sheetView workbookViewId="0">
      <selection activeCell="F5" sqref="F5"/>
    </sheetView>
  </sheetViews>
  <sheetFormatPr baseColWidth="10" defaultRowHeight="14.4" x14ac:dyDescent="0.3"/>
  <cols>
    <col min="1" max="1" width="30.77734375" customWidth="1"/>
    <col min="2" max="2" width="20" bestFit="1" customWidth="1"/>
  </cols>
  <sheetData>
    <row r="1" spans="1:4" x14ac:dyDescent="0.3">
      <c r="A1" s="1" t="s">
        <v>43</v>
      </c>
      <c r="B1" s="1" t="s">
        <v>44</v>
      </c>
      <c r="C1" s="1" t="s">
        <v>45</v>
      </c>
      <c r="D1" s="1" t="s">
        <v>46</v>
      </c>
    </row>
    <row r="2" spans="1:4" ht="28.8" x14ac:dyDescent="0.3">
      <c r="A2" s="9" t="s">
        <v>47</v>
      </c>
      <c r="B2" s="2" t="s">
        <v>48</v>
      </c>
      <c r="C2" s="2" t="s">
        <v>49</v>
      </c>
      <c r="D2" s="2" t="s">
        <v>50</v>
      </c>
    </row>
    <row r="3" spans="1:4" ht="28.8" x14ac:dyDescent="0.3">
      <c r="A3" s="9" t="s">
        <v>47</v>
      </c>
      <c r="B3" s="2" t="s">
        <v>51</v>
      </c>
      <c r="C3" s="2" t="s">
        <v>52</v>
      </c>
      <c r="D3" s="2" t="s">
        <v>53</v>
      </c>
    </row>
    <row r="4" spans="1:4" ht="28.8" x14ac:dyDescent="0.3">
      <c r="A4" s="9" t="s">
        <v>47</v>
      </c>
      <c r="B4" s="2" t="s">
        <v>54</v>
      </c>
      <c r="C4" s="2">
        <v>0.109</v>
      </c>
      <c r="D4" s="2">
        <v>8.6999999999999994E-2</v>
      </c>
    </row>
    <row r="5" spans="1:4" ht="28.8" x14ac:dyDescent="0.3">
      <c r="A5" s="9" t="s">
        <v>47</v>
      </c>
      <c r="B5" s="2" t="s">
        <v>55</v>
      </c>
      <c r="C5" s="2" t="s">
        <v>56</v>
      </c>
      <c r="D5" s="2" t="s">
        <v>57</v>
      </c>
    </row>
    <row r="6" spans="1:4" ht="43.2" x14ac:dyDescent="0.3">
      <c r="A6" s="9" t="s">
        <v>58</v>
      </c>
      <c r="B6" s="2" t="s">
        <v>59</v>
      </c>
      <c r="C6" s="2" t="s">
        <v>60</v>
      </c>
      <c r="D6" s="2" t="s">
        <v>61</v>
      </c>
    </row>
    <row r="7" spans="1:4" ht="43.2" x14ac:dyDescent="0.3">
      <c r="A7" s="9" t="s">
        <v>58</v>
      </c>
      <c r="B7" s="2" t="s">
        <v>62</v>
      </c>
      <c r="C7" s="2" t="s">
        <v>63</v>
      </c>
      <c r="D7" s="2" t="s">
        <v>64</v>
      </c>
    </row>
    <row r="8" spans="1:4" ht="43.2" x14ac:dyDescent="0.3">
      <c r="A8" s="9" t="s">
        <v>58</v>
      </c>
      <c r="B8" s="2" t="s">
        <v>65</v>
      </c>
      <c r="C8" s="2" t="s">
        <v>60</v>
      </c>
      <c r="D8" s="2" t="s">
        <v>61</v>
      </c>
    </row>
    <row r="9" spans="1:4" ht="43.2" x14ac:dyDescent="0.3">
      <c r="A9" s="9" t="s">
        <v>58</v>
      </c>
      <c r="B9" s="2" t="s">
        <v>66</v>
      </c>
      <c r="C9" s="2" t="s">
        <v>67</v>
      </c>
      <c r="D9" s="2" t="s">
        <v>68</v>
      </c>
    </row>
    <row r="10" spans="1:4" ht="43.2" x14ac:dyDescent="0.3">
      <c r="A10" s="9" t="s">
        <v>58</v>
      </c>
      <c r="B10" s="2" t="s">
        <v>69</v>
      </c>
      <c r="C10" s="2" t="s">
        <v>70</v>
      </c>
      <c r="D10" s="2" t="s">
        <v>71</v>
      </c>
    </row>
    <row r="11" spans="1:4" ht="43.2" x14ac:dyDescent="0.3">
      <c r="A11" s="9" t="s">
        <v>58</v>
      </c>
      <c r="B11" s="2" t="s">
        <v>72</v>
      </c>
      <c r="C11" s="2" t="s">
        <v>73</v>
      </c>
      <c r="D11" s="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CRUDOS</vt:lpstr>
      <vt:lpstr>TASA APARENTE DN</vt:lpstr>
      <vt:lpstr>CAPEX Y OPEX</vt:lpstr>
      <vt:lpstr>AREA Y CONSUMO E. </vt:lpstr>
      <vt:lpstr>HUELLA DE CARBONO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Alberto Quevedo Castillo</dc:creator>
  <cp:lastModifiedBy>Pablo Alberto Quevedo Castillo</cp:lastModifiedBy>
  <dcterms:created xsi:type="dcterms:W3CDTF">2026-05-29T02:13:59Z</dcterms:created>
  <dcterms:modified xsi:type="dcterms:W3CDTF">2026-05-29T03:09:32Z</dcterms:modified>
</cp:coreProperties>
</file>